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NÁNOSY MORAVA OLOMOUC\PROVÁDĚČKA\VÝKAZY\"/>
    </mc:Choice>
  </mc:AlternateContent>
  <xr:revisionPtr revIDLastSave="0" documentId="8_{AE577596-F813-4ECE-A974-B4919F11F3D1}" xr6:coauthVersionLast="47" xr6:coauthVersionMax="47" xr10:uidLastSave="{00000000-0000-0000-0000-000000000000}"/>
  <bookViews>
    <workbookView xWindow="6660" yWindow="2595" windowWidth="11205" windowHeight="1300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0 001 Naklady" sheetId="12" r:id="rId4"/>
    <sheet name="001 0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'000 001 Naklady'!$1:$7</definedName>
    <definedName name="_xlnm.Print_Titles" localSheetId="4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'000 001 Naklady'!$A$1:$Y$48</definedName>
    <definedName name="_xlnm.Print_Area" localSheetId="4">'001 001 Pol'!$A$1:$Y$65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20" i="1" s="1"/>
  <c r="I59" i="1"/>
  <c r="I58" i="1"/>
  <c r="I57" i="1"/>
  <c r="G44" i="1"/>
  <c r="F44" i="1"/>
  <c r="I44" i="1" s="1"/>
  <c r="G43" i="1"/>
  <c r="I43" i="1" s="1"/>
  <c r="F43" i="1"/>
  <c r="G41" i="1"/>
  <c r="F41" i="1"/>
  <c r="I41" i="1" s="1"/>
  <c r="G40" i="1"/>
  <c r="F40" i="1"/>
  <c r="G39" i="1"/>
  <c r="F39" i="1"/>
  <c r="G64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G13" i="13"/>
  <c r="M13" i="13" s="1"/>
  <c r="I13" i="13"/>
  <c r="K13" i="13"/>
  <c r="O13" i="13"/>
  <c r="Q13" i="13"/>
  <c r="V13" i="13"/>
  <c r="G17" i="13"/>
  <c r="M17" i="13" s="1"/>
  <c r="I17" i="13"/>
  <c r="K17" i="13"/>
  <c r="O17" i="13"/>
  <c r="Q17" i="13"/>
  <c r="V17" i="13"/>
  <c r="G22" i="13"/>
  <c r="I22" i="13"/>
  <c r="K22" i="13"/>
  <c r="M22" i="13"/>
  <c r="O22" i="13"/>
  <c r="Q22" i="13"/>
  <c r="V22" i="13"/>
  <c r="G24" i="13"/>
  <c r="I24" i="13"/>
  <c r="K24" i="13"/>
  <c r="M24" i="13"/>
  <c r="O24" i="13"/>
  <c r="Q24" i="13"/>
  <c r="V24" i="13"/>
  <c r="G27" i="13"/>
  <c r="I27" i="13"/>
  <c r="K27" i="13"/>
  <c r="M27" i="13"/>
  <c r="O27" i="13"/>
  <c r="Q27" i="13"/>
  <c r="V27" i="13"/>
  <c r="G30" i="13"/>
  <c r="M30" i="13" s="1"/>
  <c r="I30" i="13"/>
  <c r="K30" i="13"/>
  <c r="O30" i="13"/>
  <c r="Q30" i="13"/>
  <c r="V30" i="13"/>
  <c r="G33" i="13"/>
  <c r="M33" i="13" s="1"/>
  <c r="I33" i="13"/>
  <c r="K33" i="13"/>
  <c r="O33" i="13"/>
  <c r="Q33" i="13"/>
  <c r="V33" i="13"/>
  <c r="G36" i="13"/>
  <c r="M36" i="13" s="1"/>
  <c r="I36" i="13"/>
  <c r="K36" i="13"/>
  <c r="O36" i="13"/>
  <c r="Q36" i="13"/>
  <c r="V36" i="13"/>
  <c r="G41" i="13"/>
  <c r="I41" i="13"/>
  <c r="K41" i="13"/>
  <c r="M41" i="13"/>
  <c r="O41" i="13"/>
  <c r="Q41" i="13"/>
  <c r="V41" i="13"/>
  <c r="G45" i="13"/>
  <c r="I45" i="13"/>
  <c r="K45" i="13"/>
  <c r="M45" i="13"/>
  <c r="O45" i="13"/>
  <c r="Q45" i="13"/>
  <c r="V45" i="13"/>
  <c r="G48" i="13"/>
  <c r="I48" i="13"/>
  <c r="K48" i="13"/>
  <c r="M48" i="13"/>
  <c r="O48" i="13"/>
  <c r="Q48" i="13"/>
  <c r="V48" i="13"/>
  <c r="G51" i="13"/>
  <c r="M51" i="13" s="1"/>
  <c r="I51" i="13"/>
  <c r="K51" i="13"/>
  <c r="O51" i="13"/>
  <c r="Q51" i="13"/>
  <c r="V51" i="13"/>
  <c r="I59" i="13"/>
  <c r="G60" i="13"/>
  <c r="M60" i="13" s="1"/>
  <c r="M59" i="13" s="1"/>
  <c r="I60" i="13"/>
  <c r="K60" i="13"/>
  <c r="K59" i="13" s="1"/>
  <c r="O60" i="13"/>
  <c r="O59" i="13" s="1"/>
  <c r="Q60" i="13"/>
  <c r="Q59" i="13" s="1"/>
  <c r="V60" i="13"/>
  <c r="V59" i="13" s="1"/>
  <c r="AE64" i="13"/>
  <c r="G47" i="12"/>
  <c r="BA43" i="12"/>
  <c r="BA40" i="12"/>
  <c r="BA36" i="12"/>
  <c r="G9" i="12"/>
  <c r="G8" i="12" s="1"/>
  <c r="I9" i="12"/>
  <c r="K9" i="12"/>
  <c r="K8" i="12" s="1"/>
  <c r="O9" i="12"/>
  <c r="Q9" i="12"/>
  <c r="Q8" i="12" s="1"/>
  <c r="V9" i="12"/>
  <c r="V8" i="12" s="1"/>
  <c r="G12" i="12"/>
  <c r="M12" i="12" s="1"/>
  <c r="I12" i="12"/>
  <c r="K12" i="12"/>
  <c r="O12" i="12"/>
  <c r="Q12" i="12"/>
  <c r="V12" i="12"/>
  <c r="G16" i="12"/>
  <c r="I16" i="12"/>
  <c r="K16" i="12"/>
  <c r="M16" i="12"/>
  <c r="O16" i="12"/>
  <c r="O8" i="12" s="1"/>
  <c r="Q16" i="12"/>
  <c r="V16" i="12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I8" i="12" s="1"/>
  <c r="K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8" i="12"/>
  <c r="I28" i="12"/>
  <c r="K28" i="12"/>
  <c r="M28" i="12"/>
  <c r="O28" i="12"/>
  <c r="Q28" i="12"/>
  <c r="V28" i="12"/>
  <c r="G34" i="12"/>
  <c r="G35" i="12"/>
  <c r="M35" i="12" s="1"/>
  <c r="I35" i="12"/>
  <c r="I34" i="12" s="1"/>
  <c r="K35" i="12"/>
  <c r="K34" i="12" s="1"/>
  <c r="O35" i="12"/>
  <c r="O34" i="12" s="1"/>
  <c r="Q35" i="12"/>
  <c r="Q34" i="12" s="1"/>
  <c r="V35" i="12"/>
  <c r="G39" i="12"/>
  <c r="M39" i="12" s="1"/>
  <c r="I39" i="12"/>
  <c r="K39" i="12"/>
  <c r="O39" i="12"/>
  <c r="Q39" i="12"/>
  <c r="V39" i="12"/>
  <c r="G42" i="12"/>
  <c r="M42" i="12" s="1"/>
  <c r="I42" i="12"/>
  <c r="K42" i="12"/>
  <c r="O42" i="12"/>
  <c r="Q42" i="12"/>
  <c r="V42" i="12"/>
  <c r="V34" i="12" s="1"/>
  <c r="AE47" i="12"/>
  <c r="I19" i="1"/>
  <c r="I18" i="1"/>
  <c r="I17" i="1"/>
  <c r="I16" i="1"/>
  <c r="F45" i="1"/>
  <c r="G23" i="1" s="1"/>
  <c r="G45" i="1"/>
  <c r="G25" i="1" s="1"/>
  <c r="H45" i="1"/>
  <c r="I40" i="1"/>
  <c r="I39" i="1"/>
  <c r="I45" i="1" s="1"/>
  <c r="J28" i="1"/>
  <c r="J26" i="1"/>
  <c r="G38" i="1"/>
  <c r="F38" i="1"/>
  <c r="J23" i="1"/>
  <c r="J24" i="1"/>
  <c r="J25" i="1"/>
  <c r="J27" i="1"/>
  <c r="E24" i="1"/>
  <c r="G24" i="1"/>
  <c r="E26" i="1"/>
  <c r="G26" i="1"/>
  <c r="I61" i="1" l="1"/>
  <c r="J60" i="1" s="1"/>
  <c r="A27" i="1"/>
  <c r="AF64" i="13"/>
  <c r="M9" i="13"/>
  <c r="M8" i="13" s="1"/>
  <c r="G59" i="13"/>
  <c r="M34" i="12"/>
  <c r="M9" i="12"/>
  <c r="M8" i="12" s="1"/>
  <c r="AF47" i="12"/>
  <c r="I21" i="1"/>
  <c r="J57" i="1"/>
  <c r="J41" i="1"/>
  <c r="J44" i="1"/>
  <c r="J40" i="1"/>
  <c r="J43" i="1"/>
  <c r="J39" i="1"/>
  <c r="J45" i="1" s="1"/>
  <c r="J58" i="1" l="1"/>
  <c r="J61" i="1" s="1"/>
  <c r="J59" i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BD1AC1B0-36CE-498E-AD4D-B8DB264269F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8489093-AE5A-46F2-8B05-56D4409AC21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8DA8D1BA-861F-4686-B109-4ACA9F1EE96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0753A58-D10A-4DE1-AEB5-F0C2E54CBAC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<sst xmlns="http://schemas.openxmlformats.org/spreadsheetml/2006/main" count="522" uniqueCount="216">
  <si>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</si>
  <si>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</si>
  <si>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</si>
  <si>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</si>
  <si>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</si>
  <si>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</si>
  <si>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</si>
  <si>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</si>
  <si>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</si>
  <si>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</si>
  <si>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</si>
  <si>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</si>
  <si>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</si>
  <si>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</si>
  <si>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</si>
  <si>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</si>
  <si>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</si>
  <si>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</si>
  <si>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</si>
  <si>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</si>
  <si>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</si>
  <si>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</si>
  <si>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</si>
  <si>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</si>
  <si>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</si>
  <si>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</si>
  <si>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</si>
  <si>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</si>
  <si>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</si>
  <si>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</si>
  <si>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</si>
  <si>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</si>
  <si>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</si>
  <si>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</si>
  <si>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</si>
  <si>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</si>
  <si>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</si>
  <si>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</si>
  <si>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</si>
  <si>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</si>
  <si>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</si>
  <si>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</si>
  <si>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</si>
  <si>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25014</t>
  </si>
  <si>
    <t>Morava, Olomouc, ř.km 220,900-221,100 - nánosy</t>
  </si>
  <si>
    <t>Stavba</t>
  </si>
  <si>
    <t>Ostatní a vedlejší náklady</t>
  </si>
  <si>
    <t>001</t>
  </si>
  <si>
    <t>Stavební objekt</t>
  </si>
  <si>
    <t>Stavebně technické řešení</t>
  </si>
  <si>
    <t>Celkem za stavbu</t>
  </si>
  <si>
    <t>CZK</t>
  </si>
  <si>
    <t>#POPS</t>
  </si>
  <si>
    <t>Popis stavby: 25014 - Morava, Olomouc, ř.km 220,900-221,100 - nánosy</t>
  </si>
  <si>
    <t>#POPO</t>
  </si>
  <si>
    <t>Popis objektu: 000 - Ostatní a vedlejší náklady</t>
  </si>
  <si>
    <t>#POPR</t>
  </si>
  <si>
    <t>Popis rozpočtu: 001 - Ostatní a vedlejší náklady</t>
  </si>
  <si>
    <t>Popis objektu: 001 - Morava, Olomouc, ř.km 220,900-221,100 - nánosy</t>
  </si>
  <si>
    <t>Popis rozpočtu: 001 - Stavebně technické řešení</t>
  </si>
  <si>
    <t>Rekapitulace dílů</t>
  </si>
  <si>
    <t>Typ dílu</t>
  </si>
  <si>
    <t>1</t>
  </si>
  <si>
    <t>Zemní práce</t>
  </si>
  <si>
    <t>99</t>
  </si>
  <si>
    <t>Staveništní přesun hmot</t>
  </si>
  <si>
    <t>VN</t>
  </si>
  <si>
    <t>ON</t>
  </si>
  <si>
    <t>Soupis vedlejších a ostatních nákladů</t>
  </si>
  <si>
    <t>#TypZaznamu#</t>
  </si>
  <si>
    <t>STA</t>
  </si>
  <si>
    <t>000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</si>
  <si>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</si>
  <si>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</si>
  <si>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</si>
  <si>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</si>
  <si>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</si>
  <si>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</si>
  <si>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</si>
  <si>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</si>
  <si>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</si>
  <si>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</si>
  <si>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</si>
  <si>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</si>
  <si>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</si>
  <si>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</si>
  <si>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</si>
  <si>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</si>
  <si>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</si>
  <si>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</si>
  <si>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</si>
  <si>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</si>
  <si>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</si>
  <si>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</si>
  <si>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</si>
  <si>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</si>
  <si>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</si>
  <si>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</si>
  <si>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</si>
  <si>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</si>
  <si>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</si>
  <si>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</si>
  <si>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25/ I</t>
  </si>
  <si>
    <t>Indiv</t>
  </si>
  <si>
    <t>VRN</t>
  </si>
  <si>
    <t>Běžná</t>
  </si>
  <si>
    <t>POL99_0</t>
  </si>
  <si>
    <t>Veškeré náklady spojené s vybudováním, provozem a odstraněním zařízení staveniště.</t>
  </si>
  <si>
    <t>POP</t>
  </si>
  <si>
    <t>SPU</t>
  </si>
  <si>
    <t>005123010R</t>
  </si>
  <si>
    <t>Extrémní místo provádění</t>
  </si>
  <si>
    <t>- náklady spojené s manipulací  s výkopkem pod konstrukcí mostu</t>
  </si>
  <si>
    <t>- náklady spojená s těžením nánosů nad zpevněnými plochami</t>
  </si>
  <si>
    <t>VN1</t>
  </si>
  <si>
    <t>Zřízení a odstranění sjízdných ramp</t>
  </si>
  <si>
    <t>soubor</t>
  </si>
  <si>
    <t>Vlastní</t>
  </si>
  <si>
    <t>POL99_8</t>
  </si>
  <si>
    <t>VN2</t>
  </si>
  <si>
    <t>Pronájem dotčených pozemků</t>
  </si>
  <si>
    <t>VN3</t>
  </si>
  <si>
    <t>Čištění komunikací</t>
  </si>
  <si>
    <t>VN4</t>
  </si>
  <si>
    <t>Zajištění plnění povinností dle zákona č. 309_2006 Sb.</t>
  </si>
  <si>
    <t>sobor</t>
  </si>
  <si>
    <t>VN5</t>
  </si>
  <si>
    <t>Uvedení stavbou dotčených pozemků  a komunikací  do původního stavu a jejich protokolární předání, zpět vlastníkům</t>
  </si>
  <si>
    <t>VN6</t>
  </si>
  <si>
    <t>Zpracování havarijního a povodňového plánu včetně jeho schválení</t>
  </si>
  <si>
    <t>VN7</t>
  </si>
  <si>
    <t>Zajištění rozborů zeminy</t>
  </si>
  <si>
    <t>Položka obsahuje:</t>
  </si>
  <si>
    <t>- zajištění rozboru zeminy určené pro odvoz na skládku</t>
  </si>
  <si>
    <t>- dodání protokolu</t>
  </si>
  <si>
    <t>- položka platí pro všechny objekty stavby</t>
  </si>
  <si>
    <t>005211030R</t>
  </si>
  <si>
    <t xml:space="preserve">Dočasná dopravní opatření </t>
  </si>
  <si>
    <t>- Náklady na zřízení zábran podél LB stěny náhonu (POV)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</si>
  <si>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</si>
  <si>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</si>
  <si>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 (3* v tištěné podobě, 1x v el. podobě ve formátu PDF a DWG, fotodokumentace)</t>
  </si>
  <si>
    <t>005241020R</t>
  </si>
  <si>
    <t xml:space="preserve">Geodetické zaměření skutečného provedení  </t>
  </si>
  <si>
    <t>Náklady na provedení skutečného zaměření stavby v rozsahu nezbytném pro zápis změny do katastru nemovitostí (3* v tištěné podobě, 1x v el. podobě ve formátu PDF, DGN a DWG)</t>
  </si>
  <si>
    <t>- včetně zápisu do digitální technické mapy u krajského úřadu</t>
  </si>
  <si>
    <t>SUM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</si>
  <si>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</si>
  <si>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END</t>
  </si>
  <si>
    <t>Položkový soupis prací a dodávek</t>
  </si>
  <si>
    <t>122201103R00</t>
  </si>
  <si>
    <t>Odkopávky a  prokopávky nezapažené v hornině 3  přes 1 000 do 10 000 m3</t>
  </si>
  <si>
    <t>m3</t>
  </si>
  <si>
    <t>800-1</t>
  </si>
  <si>
    <t>Práce</t>
  </si>
  <si>
    <t>POL1_</t>
  </si>
  <si>
    <t>s přehozením výkopku na vzdálenost do 3 m nebo s naložením na dopravní prostředek,</t>
  </si>
  <si>
    <t>SPI</t>
  </si>
  <si>
    <t>- včetně pomocných ručních prací při výkopu nad opevněním</t>
  </si>
  <si>
    <t>122201109R00</t>
  </si>
  <si>
    <t>Odkopávky a  prokopávky nezapažené v hornině 3  příplatek k cenám za lepivost horniny</t>
  </si>
  <si>
    <t>4853,93*0,2</t>
  </si>
  <si>
    <t>VV</t>
  </si>
  <si>
    <t>166101101R00</t>
  </si>
  <si>
    <t>Přehození neulehlého výkopku z horniny 1 až 4</t>
  </si>
  <si>
    <t>do vzdálenosti 3 m vodorovně a 1,5 m svisle,</t>
  </si>
  <si>
    <t>- přehození výkopku z místa těžení pod mostní konstrukcí k místu naložení mimo mostní konstrukci</t>
  </si>
  <si>
    <t>- počet přehození je věcí dodavatele stavebních prací</t>
  </si>
  <si>
    <t>167101102R00</t>
  </si>
  <si>
    <t>Nakládání, skládání, překládání neulehlého výkopku nakládání výkopku  přes 100 m3, z horniny 1 až 4</t>
  </si>
  <si>
    <t>180401211R00</t>
  </si>
  <si>
    <t>Založení trávníku luční trávník, výsevem, v rovině nebo na svahu do 1:5</t>
  </si>
  <si>
    <t>m2</t>
  </si>
  <si>
    <t>823-1</t>
  </si>
  <si>
    <t>na půdě předem připravené s pokosením, naložením, odvozem odpadu do 20 km a se složením,</t>
  </si>
  <si>
    <t>180401212R00</t>
  </si>
  <si>
    <t>Založení trávníku luční trávník, výsevem, na svahu přes 1:5 do 1:2</t>
  </si>
  <si>
    <t>181101102R00</t>
  </si>
  <si>
    <t>Úprava pláně v zářezech v hornině 1 až 4, se zhutněním</t>
  </si>
  <si>
    <t>vyrovnáním výškových rozdílů, ploch vodorovných a ploch do sklonu 1 : 5.</t>
  </si>
  <si>
    <t>182201101R00</t>
  </si>
  <si>
    <t>Svahování násypů bez rozlišení horniny</t>
  </si>
  <si>
    <t>trvalých svahů do projektovaných profilů s potřebným přemístěním výkopku při svahování v násypech,</t>
  </si>
  <si>
    <t>184807111R00</t>
  </si>
  <si>
    <t>Ochrana stromu bedněním zřízení bednění</t>
  </si>
  <si>
    <t>před poškozením stavebním provozem,</t>
  </si>
  <si>
    <t>Včetně řeziva.</t>
  </si>
  <si>
    <t>3,14*0,5*2*3</t>
  </si>
  <si>
    <t>184807112R00</t>
  </si>
  <si>
    <t>Ochrana stromu bedněním odstranění bednění</t>
  </si>
  <si>
    <t>199000005R00</t>
  </si>
  <si>
    <t>Poplatky za skládku zeminy 1- 4, skupina 17 05 04 z Katalogu odpadů</t>
  </si>
  <si>
    <t>t</t>
  </si>
  <si>
    <t>4853,93*1,8</t>
  </si>
  <si>
    <t>00572460R</t>
  </si>
  <si>
    <t>směs travní technická</t>
  </si>
  <si>
    <t>kg</t>
  </si>
  <si>
    <t>SPCM</t>
  </si>
  <si>
    <t>Specifikace</t>
  </si>
  <si>
    <t>POL3_</t>
  </si>
  <si>
    <t>(7836+294)*0,03</t>
  </si>
  <si>
    <t>162-R-3</t>
  </si>
  <si>
    <t>Vodorovné přemístění zeminy na skládku, uložení na skládku</t>
  </si>
  <si>
    <t>R-položka</t>
  </si>
  <si>
    <t>POL12_1</t>
  </si>
  <si>
    <t>- odvoz zeminy na skládku</t>
  </si>
  <si>
    <t>Výběr skládky je věcí dodavatele stavby</t>
  </si>
  <si>
    <t>Skládka s oprávněním převzetí (dle výběru zhotovitele)</t>
  </si>
  <si>
    <t>- možné skládkování: AVE Olomouc Hodolany</t>
  </si>
  <si>
    <t>998332011R00</t>
  </si>
  <si>
    <t xml:space="preserve">Přesun hmot pro úpravy toků, hráze rybniční přesun hmot pro úpravy toků a kanály délky do 7000 m, hráze ochranné, rybniční a ostatní,  </t>
  </si>
  <si>
    <t>832-1</t>
  </si>
  <si>
    <t>Přesun hmot</t>
  </si>
  <si>
    <t>POL7_</t>
  </si>
  <si>
    <t>ochranné a kanály délky do 7 000 m</t>
  </si>
  <si>
    <t>- likvidace zeminy na skládce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</si>
</sst>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0" fontId="18" fillId="0" borderId="0" xfId="0" applyNumberFormat="1" applyFont="1" applyBorder="1" applyAlignment="1">
      <alignment horizontal="left"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B8" sqref="B8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WT7QmJ3a7AsmWdgtCVYf9ScWPykvoZWaK8/g/BsXU2nZ3/KhrEYaWQ+qqzbK+bST2VAPV3RX8FWyH+yG+ukxtA==" saltValue="PmKJPRSPKhkgNkgI9dcSb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4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SUMIF(F57:F60,A16,I57:I60)+SUMIF(F57:F60,"PSU",I57:I60)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SUMIF(F57:F60,A17,I57:I60)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SUMIF(F57:F60,A18,I57:I60)</f>
        <v>0</v>
      </c>
      <c r="J18" s="85"/>
    </row>
    <row r="19" spans="1:10" ht="23.25" customHeight="1" x14ac:dyDescent="0.2">
      <c r="A19" s="197" t="s">
        <v>66</v>
      </c>
      <c r="B19" s="38" t="s">
        <v>27</v>
      </c>
      <c r="C19" s="62"/>
      <c r="D19" s="63"/>
      <c r="E19" s="83"/>
      <c r="F19" s="84"/>
      <c r="G19" s="83"/>
      <c r="H19" s="84"/>
      <c r="I19" s="83">
        <f>SUMIF(F57:F60,A19,I57:I60)</f>
        <v>0</v>
      </c>
      <c r="J19" s="85"/>
    </row>
    <row r="20" spans="1:10" ht="23.25" customHeight="1" x14ac:dyDescent="0.2">
      <c r="A20" s="197" t="s">
        <v>67</v>
      </c>
      <c r="B20" s="38" t="s">
        <v>28</v>
      </c>
      <c r="C20" s="62"/>
      <c r="D20" s="63"/>
      <c r="E20" s="83"/>
      <c r="F20" s="84"/>
      <c r="G20" s="83"/>
      <c r="H20" s="84"/>
      <c r="I20" s="83">
        <f>SUMIF(F57:F60,A20,I57:I60)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2"/>
      <c r="B29" s="166" t="s">
        <v>35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4">
        <v>1</v>
      </c>
      <c r="B39" s="145" t="s">
        <v>45</v>
      </c>
      <c r="C39" s="146"/>
      <c r="D39" s="146"/>
      <c r="E39" s="146"/>
      <c r="F39" s="147">
        <f>'000 001 Naklady'!AE47+'001 001 Pol'!AE64</f>
        <v>0</v>
      </c>
      <c r="G39" s="148">
        <f>'000 001 Naklady'!AF47+'001 001 Pol'!AF64</f>
        <v>0</v>
      </c>
      <c r="H39" s="149"/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4">
        <v>2</v>
      </c>
      <c r="B40" s="152"/>
      <c r="C40" s="153" t="s">
        <v>46</v>
      </c>
      <c r="D40" s="153"/>
      <c r="E40" s="153"/>
      <c r="F40" s="154">
        <f>'000 001 Naklady'!AE47</f>
        <v>0</v>
      </c>
      <c r="G40" s="155">
        <f>'000 001 Naklady'!AF47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">
      <c r="A41" s="134">
        <v>3</v>
      </c>
      <c r="B41" s="158" t="s">
        <v>47</v>
      </c>
      <c r="C41" s="146" t="s">
        <v>46</v>
      </c>
      <c r="D41" s="146"/>
      <c r="E41" s="146"/>
      <c r="F41" s="159">
        <f>'000 001 Naklady'!AE47</f>
        <v>0</v>
      </c>
      <c r="G41" s="149">
        <f>'000 001 Naklady'!AF47</f>
        <v>0</v>
      </c>
      <c r="H41" s="149"/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4">
        <v>2</v>
      </c>
      <c r="B42" s="152"/>
      <c r="C42" s="153" t="s">
        <v>48</v>
      </c>
      <c r="D42" s="153"/>
      <c r="E42" s="153"/>
      <c r="F42" s="154"/>
      <c r="G42" s="155"/>
      <c r="H42" s="155"/>
      <c r="I42" s="156"/>
      <c r="J42" s="157"/>
    </row>
    <row r="43" spans="1:10" ht="25.5" customHeight="1" x14ac:dyDescent="0.2">
      <c r="A43" s="134">
        <v>2</v>
      </c>
      <c r="B43" s="152" t="s">
        <v>47</v>
      </c>
      <c r="C43" s="153" t="s">
        <v>44</v>
      </c>
      <c r="D43" s="153"/>
      <c r="E43" s="153"/>
      <c r="F43" s="154">
        <f>'001 001 Pol'!AE64</f>
        <v>0</v>
      </c>
      <c r="G43" s="155">
        <f>'001 001 Pol'!AF64</f>
        <v>0</v>
      </c>
      <c r="H43" s="155"/>
      <c r="I43" s="156">
        <f>F43+G43+H43</f>
        <v>0</v>
      </c>
      <c r="J43" s="157" t="str">
        <f>IF(CenaCelkemVypocet=0,"",I43/CenaCelkemVypocet*100)</f>
        <v/>
      </c>
    </row>
    <row r="44" spans="1:10" ht="25.5" customHeight="1" x14ac:dyDescent="0.2">
      <c r="A44" s="134">
        <v>3</v>
      </c>
      <c r="B44" s="158" t="s">
        <v>47</v>
      </c>
      <c r="C44" s="146" t="s">
        <v>49</v>
      </c>
      <c r="D44" s="146"/>
      <c r="E44" s="146"/>
      <c r="F44" s="159">
        <f>'001 001 Pol'!AE64</f>
        <v>0</v>
      </c>
      <c r="G44" s="149">
        <f>'001 001 Pol'!AF64</f>
        <v>0</v>
      </c>
      <c r="H44" s="149"/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4"/>
      <c r="B45" s="160" t="s">
        <v>50</v>
      </c>
      <c r="C45" s="161"/>
      <c r="D45" s="161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7" spans="1:10" x14ac:dyDescent="0.2">
      <c r="A47" t="s">
        <v>52</v>
      </c>
      <c r="B47" t="s">
        <v>53</v>
      </c>
    </row>
    <row r="48" spans="1:10" x14ac:dyDescent="0.2">
      <c r="A48" t="s">
        <v>54</v>
      </c>
      <c r="B48" t="s">
        <v>55</v>
      </c>
    </row>
    <row r="49" spans="1:10" x14ac:dyDescent="0.2">
      <c r="A49" t="s">
        <v>56</v>
      </c>
      <c r="B49" t="s">
        <v>57</v>
      </c>
    </row>
    <row r="50" spans="1:10" x14ac:dyDescent="0.2">
      <c r="A50" t="s">
        <v>54</v>
      </c>
      <c r="B50" t="s">
        <v>58</v>
      </c>
    </row>
    <row r="51" spans="1:10" x14ac:dyDescent="0.2">
      <c r="A51" t="s">
        <v>56</v>
      </c>
      <c r="B51" t="s">
        <v>59</v>
      </c>
    </row>
    <row r="54" spans="1:10" ht="15.75" x14ac:dyDescent="0.25">
      <c r="B54" s="176" t="s">
        <v>60</v>
      </c>
    </row>
    <row r="56" spans="1:10" ht="25.5" customHeight="1" x14ac:dyDescent="0.2">
      <c r="A56" s="178"/>
      <c r="B56" s="181" t="s">
        <v>17</v>
      </c>
      <c r="C56" s="181" t="s">
        <v>5</v>
      </c>
      <c r="D56" s="182"/>
      <c r="E56" s="182"/>
      <c r="F56" s="183" t="s">
        <v>61</v>
      </c>
      <c r="G56" s="183"/>
      <c r="H56" s="183"/>
      <c r="I56" s="183" t="s">
        <v>29</v>
      </c>
      <c r="J56" s="183" t="s">
        <v>0</v>
      </c>
    </row>
    <row r="57" spans="1:10" ht="36.75" customHeight="1" x14ac:dyDescent="0.2">
      <c r="A57" s="179"/>
      <c r="B57" s="184" t="s">
        <v>62</v>
      </c>
      <c r="C57" s="185" t="s">
        <v>63</v>
      </c>
      <c r="D57" s="186"/>
      <c r="E57" s="186"/>
      <c r="F57" s="193" t="s">
        <v>24</v>
      </c>
      <c r="G57" s="194"/>
      <c r="H57" s="194"/>
      <c r="I57" s="194">
        <f>'001 001 Pol'!G8</f>
        <v>0</v>
      </c>
      <c r="J57" s="190" t="str">
        <f>IF(I61=0,"",I57/I61*100)</f>
        <v/>
      </c>
    </row>
    <row r="58" spans="1:10" ht="36.75" customHeight="1" x14ac:dyDescent="0.2">
      <c r="A58" s="179"/>
      <c r="B58" s="184" t="s">
        <v>64</v>
      </c>
      <c r="C58" s="185" t="s">
        <v>65</v>
      </c>
      <c r="D58" s="186"/>
      <c r="E58" s="186"/>
      <c r="F58" s="193" t="s">
        <v>24</v>
      </c>
      <c r="G58" s="194"/>
      <c r="H58" s="194"/>
      <c r="I58" s="194">
        <f>'001 001 Pol'!G59</f>
        <v>0</v>
      </c>
      <c r="J58" s="190" t="str">
        <f>IF(I61=0,"",I58/I61*100)</f>
        <v/>
      </c>
    </row>
    <row r="59" spans="1:10" ht="36.75" customHeight="1" x14ac:dyDescent="0.2">
      <c r="A59" s="179"/>
      <c r="B59" s="184" t="s">
        <v>66</v>
      </c>
      <c r="C59" s="185" t="s">
        <v>27</v>
      </c>
      <c r="D59" s="186"/>
      <c r="E59" s="186"/>
      <c r="F59" s="193" t="s">
        <v>66</v>
      </c>
      <c r="G59" s="194"/>
      <c r="H59" s="194"/>
      <c r="I59" s="194">
        <f>'000 001 Naklady'!G8</f>
        <v>0</v>
      </c>
      <c r="J59" s="190" t="str">
        <f>IF(I61=0,"",I59/I61*100)</f>
        <v/>
      </c>
    </row>
    <row r="60" spans="1:10" ht="36.75" customHeight="1" x14ac:dyDescent="0.2">
      <c r="A60" s="179"/>
      <c r="B60" s="184" t="s">
        <v>67</v>
      </c>
      <c r="C60" s="185" t="s">
        <v>28</v>
      </c>
      <c r="D60" s="186"/>
      <c r="E60" s="186"/>
      <c r="F60" s="193" t="s">
        <v>67</v>
      </c>
      <c r="G60" s="194"/>
      <c r="H60" s="194"/>
      <c r="I60" s="194">
        <f>'000 001 Naklady'!G34</f>
        <v>0</v>
      </c>
      <c r="J60" s="190" t="str">
        <f>IF(I61=0,"",I60/I61*100)</f>
        <v/>
      </c>
    </row>
    <row r="61" spans="1:10" ht="25.5" customHeight="1" x14ac:dyDescent="0.2">
      <c r="A61" s="180"/>
      <c r="B61" s="187" t="s">
        <v>1</v>
      </c>
      <c r="C61" s="188"/>
      <c r="D61" s="189"/>
      <c r="E61" s="189"/>
      <c r="F61" s="195"/>
      <c r="G61" s="196"/>
      <c r="H61" s="196"/>
      <c r="I61" s="196">
        <f>SUM(I57:I60)</f>
        <v>0</v>
      </c>
      <c r="J61" s="191">
        <f>SUM(J57:J60)</f>
        <v>0</v>
      </c>
    </row>
    <row r="62" spans="1:10" x14ac:dyDescent="0.2">
      <c r="F62" s="133"/>
      <c r="G62" s="133"/>
      <c r="H62" s="133"/>
      <c r="I62" s="133"/>
      <c r="J62" s="192"/>
    </row>
    <row r="63" spans="1:10" x14ac:dyDescent="0.2">
      <c r="F63" s="133"/>
      <c r="G63" s="133"/>
      <c r="H63" s="133"/>
      <c r="I63" s="133"/>
      <c r="J63" s="192"/>
    </row>
    <row r="64" spans="1:10" x14ac:dyDescent="0.2">
      <c r="F64" s="133"/>
      <c r="G64" s="133"/>
      <c r="H64" s="133"/>
      <c r="I64" s="133"/>
      <c r="J64" s="192"/>
    </row>
  </sheetData>
  <sheetProtection algorithmName="SHA-512" hashValue="bz8BP82B8a1sqFKfPNBzPv3aJJyzLMnUuAptp0xonoO4sFN0Jqa3ldnnh5T1Z+omytrb7hA+ZOugPk6O61Np2A==" saltValue="oBLeBFYpkq/eihiZot1Jt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60:E60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X8a4LVLI/krEyWbnAmdHduDsBVMX09jF/mHGgs1uADseRPTPpySk2G478JSow28VDbW4t1p+ikCLik7eTHwb/A==" saltValue="H3/NT6h9EcISGj8weAm9o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2A39D-86B7-40C9-9EF1-321A88D860B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68</v>
      </c>
      <c r="B1" s="198"/>
      <c r="C1" s="198"/>
      <c r="D1" s="198"/>
      <c r="E1" s="198"/>
      <c r="F1" s="198"/>
      <c r="G1" s="198"/>
      <c r="AG1" t="s">
        <v>69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70</v>
      </c>
    </row>
    <row r="3" spans="1:60" ht="24.95" customHeight="1" x14ac:dyDescent="0.2">
      <c r="A3" s="199" t="s">
        <v>8</v>
      </c>
      <c r="B3" s="49" t="s">
        <v>71</v>
      </c>
      <c r="C3" s="202" t="s">
        <v>46</v>
      </c>
      <c r="D3" s="200"/>
      <c r="E3" s="200"/>
      <c r="F3" s="200"/>
      <c r="G3" s="201"/>
      <c r="AC3" s="177" t="s">
        <v>72</v>
      </c>
      <c r="AG3" t="s">
        <v>73</v>
      </c>
    </row>
    <row r="4" spans="1:60" ht="24.95" customHeight="1" x14ac:dyDescent="0.2">
      <c r="A4" s="203" t="s">
        <v>9</v>
      </c>
      <c r="B4" s="204" t="s">
        <v>47</v>
      </c>
      <c r="C4" s="205" t="s">
        <v>46</v>
      </c>
      <c r="D4" s="206"/>
      <c r="E4" s="206"/>
      <c r="F4" s="206"/>
      <c r="G4" s="207"/>
      <c r="AG4" t="s">
        <v>74</v>
      </c>
    </row>
    <row r="5" spans="1:60" x14ac:dyDescent="0.2">
      <c r="D5" s="10"/>
    </row>
    <row r="6" spans="1:60" ht="38.25" x14ac:dyDescent="0.2">
      <c r="A6" s="209" t="s">
        <v>75</v>
      </c>
      <c r="B6" s="211" t="s">
        <v>76</v>
      </c>
      <c r="C6" s="211" t="s">
        <v>77</v>
      </c>
      <c r="D6" s="210" t="s">
        <v>78</v>
      </c>
      <c r="E6" s="209" t="s">
        <v>79</v>
      </c>
      <c r="F6" s="208" t="s">
        <v>80</v>
      </c>
      <c r="G6" s="209" t="s">
        <v>29</v>
      </c>
      <c r="H6" s="212" t="s">
        <v>30</v>
      </c>
      <c r="I6" s="212" t="s">
        <v>81</v>
      </c>
      <c r="J6" s="212" t="s">
        <v>31</v>
      </c>
      <c r="K6" s="212" t="s">
        <v>82</v>
      </c>
      <c r="L6" s="212" t="s">
        <v>83</v>
      </c>
      <c r="M6" s="212" t="s">
        <v>84</v>
      </c>
      <c r="N6" s="212" t="s">
        <v>85</v>
      </c>
      <c r="O6" s="212" t="s">
        <v>86</v>
      </c>
      <c r="P6" s="212" t="s">
        <v>87</v>
      </c>
      <c r="Q6" s="212" t="s">
        <v>88</v>
      </c>
      <c r="R6" s="212" t="s">
        <v>89</v>
      </c>
      <c r="S6" s="212" t="s">
        <v>90</v>
      </c>
      <c r="T6" s="212" t="s">
        <v>91</v>
      </c>
      <c r="U6" s="212" t="s">
        <v>92</v>
      </c>
      <c r="V6" s="212" t="s">
        <v>93</v>
      </c>
      <c r="W6" s="212" t="s">
        <v>94</v>
      </c>
      <c r="X6" s="212" t="s">
        <v>95</v>
      </c>
      <c r="Y6" s="212" t="s">
        <v>96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5" t="s">
        <v>97</v>
      </c>
      <c r="B8" s="226" t="s">
        <v>66</v>
      </c>
      <c r="C8" s="244" t="s">
        <v>27</v>
      </c>
      <c r="D8" s="227"/>
      <c r="E8" s="228"/>
      <c r="F8" s="229"/>
      <c r="G8" s="229">
        <f>SUMIF(AG9:AG33,"&lt;&gt;NOR",G9:G33)</f>
        <v>0</v>
      </c>
      <c r="H8" s="229"/>
      <c r="I8" s="229">
        <f>SUM(I9:I33)</f>
        <v>0</v>
      </c>
      <c r="J8" s="229"/>
      <c r="K8" s="229">
        <f>SUM(K9:K33)</f>
        <v>0</v>
      </c>
      <c r="L8" s="229"/>
      <c r="M8" s="229">
        <f>SUM(M9:M33)</f>
        <v>0</v>
      </c>
      <c r="N8" s="228"/>
      <c r="O8" s="228">
        <f>SUM(O9:O33)</f>
        <v>0</v>
      </c>
      <c r="P8" s="228"/>
      <c r="Q8" s="228">
        <f>SUM(Q9:Q33)</f>
        <v>0</v>
      </c>
      <c r="R8" s="229"/>
      <c r="S8" s="229"/>
      <c r="T8" s="230"/>
      <c r="U8" s="224"/>
      <c r="V8" s="224">
        <f>SUM(V9:V33)</f>
        <v>0</v>
      </c>
      <c r="W8" s="224"/>
      <c r="X8" s="224"/>
      <c r="Y8" s="224"/>
      <c r="AG8" t="s">
        <v>98</v>
      </c>
    </row>
    <row r="9" spans="1:60" outlineLevel="1" x14ac:dyDescent="0.2">
      <c r="A9" s="232">
        <v>1</v>
      </c>
      <c r="B9" s="233" t="s">
        <v>99</v>
      </c>
      <c r="C9" s="245" t="s">
        <v>100</v>
      </c>
      <c r="D9" s="234" t="s">
        <v>101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7"/>
      <c r="S9" s="237" t="s">
        <v>102</v>
      </c>
      <c r="T9" s="238" t="s">
        <v>103</v>
      </c>
      <c r="U9" s="223">
        <v>0</v>
      </c>
      <c r="V9" s="223">
        <f>ROUND(E9*U9,2)</f>
        <v>0</v>
      </c>
      <c r="W9" s="223"/>
      <c r="X9" s="223" t="s">
        <v>104</v>
      </c>
      <c r="Y9" s="223" t="s">
        <v>105</v>
      </c>
      <c r="Z9" s="213"/>
      <c r="AA9" s="213"/>
      <c r="AB9" s="213"/>
      <c r="AC9" s="213"/>
      <c r="AD9" s="213"/>
      <c r="AE9" s="213"/>
      <c r="AF9" s="213"/>
      <c r="AG9" s="213" t="s">
        <v>106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20"/>
      <c r="B10" s="221"/>
      <c r="C10" s="246" t="s">
        <v>107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108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2" x14ac:dyDescent="0.2">
      <c r="A11" s="220"/>
      <c r="B11" s="221"/>
      <c r="C11" s="247"/>
      <c r="D11" s="240"/>
      <c r="E11" s="240"/>
      <c r="F11" s="240"/>
      <c r="G11" s="240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109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32">
        <v>2</v>
      </c>
      <c r="B12" s="233" t="s">
        <v>110</v>
      </c>
      <c r="C12" s="245" t="s">
        <v>111</v>
      </c>
      <c r="D12" s="234" t="s">
        <v>101</v>
      </c>
      <c r="E12" s="235">
        <v>1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7"/>
      <c r="S12" s="237" t="s">
        <v>102</v>
      </c>
      <c r="T12" s="238" t="s">
        <v>103</v>
      </c>
      <c r="U12" s="223">
        <v>0</v>
      </c>
      <c r="V12" s="223">
        <f>ROUND(E12*U12,2)</f>
        <v>0</v>
      </c>
      <c r="W12" s="223"/>
      <c r="X12" s="223" t="s">
        <v>104</v>
      </c>
      <c r="Y12" s="223" t="s">
        <v>105</v>
      </c>
      <c r="Z12" s="213"/>
      <c r="AA12" s="213"/>
      <c r="AB12" s="213"/>
      <c r="AC12" s="213"/>
      <c r="AD12" s="213"/>
      <c r="AE12" s="213"/>
      <c r="AF12" s="213"/>
      <c r="AG12" s="213" t="s">
        <v>106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2" x14ac:dyDescent="0.2">
      <c r="A13" s="220"/>
      <c r="B13" s="221"/>
      <c r="C13" s="246" t="s">
        <v>112</v>
      </c>
      <c r="D13" s="239"/>
      <c r="E13" s="239"/>
      <c r="F13" s="239"/>
      <c r="G13" s="239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108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3" x14ac:dyDescent="0.2">
      <c r="A14" s="220"/>
      <c r="B14" s="221"/>
      <c r="C14" s="248" t="s">
        <v>113</v>
      </c>
      <c r="D14" s="241"/>
      <c r="E14" s="241"/>
      <c r="F14" s="241"/>
      <c r="G14" s="241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108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2" x14ac:dyDescent="0.2">
      <c r="A15" s="220"/>
      <c r="B15" s="221"/>
      <c r="C15" s="247"/>
      <c r="D15" s="240"/>
      <c r="E15" s="240"/>
      <c r="F15" s="240"/>
      <c r="G15" s="240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109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32">
        <v>3</v>
      </c>
      <c r="B16" s="233" t="s">
        <v>114</v>
      </c>
      <c r="C16" s="245" t="s">
        <v>115</v>
      </c>
      <c r="D16" s="234" t="s">
        <v>116</v>
      </c>
      <c r="E16" s="235">
        <v>2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21</v>
      </c>
      <c r="M16" s="237">
        <f>G16*(1+L16/100)</f>
        <v>0</v>
      </c>
      <c r="N16" s="235">
        <v>0</v>
      </c>
      <c r="O16" s="235">
        <f>ROUND(E16*N16,2)</f>
        <v>0</v>
      </c>
      <c r="P16" s="235">
        <v>0</v>
      </c>
      <c r="Q16" s="235">
        <f>ROUND(E16*P16,2)</f>
        <v>0</v>
      </c>
      <c r="R16" s="237"/>
      <c r="S16" s="237" t="s">
        <v>117</v>
      </c>
      <c r="T16" s="238" t="s">
        <v>103</v>
      </c>
      <c r="U16" s="223">
        <v>0</v>
      </c>
      <c r="V16" s="223">
        <f>ROUND(E16*U16,2)</f>
        <v>0</v>
      </c>
      <c r="W16" s="223"/>
      <c r="X16" s="223" t="s">
        <v>104</v>
      </c>
      <c r="Y16" s="223" t="s">
        <v>105</v>
      </c>
      <c r="Z16" s="213"/>
      <c r="AA16" s="213"/>
      <c r="AB16" s="213"/>
      <c r="AC16" s="213"/>
      <c r="AD16" s="213"/>
      <c r="AE16" s="213"/>
      <c r="AF16" s="213"/>
      <c r="AG16" s="213" t="s">
        <v>118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2" x14ac:dyDescent="0.2">
      <c r="A17" s="220"/>
      <c r="B17" s="221"/>
      <c r="C17" s="249"/>
      <c r="D17" s="242"/>
      <c r="E17" s="242"/>
      <c r="F17" s="242"/>
      <c r="G17" s="242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109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32">
        <v>4</v>
      </c>
      <c r="B18" s="233" t="s">
        <v>119</v>
      </c>
      <c r="C18" s="245" t="s">
        <v>120</v>
      </c>
      <c r="D18" s="234" t="s">
        <v>116</v>
      </c>
      <c r="E18" s="235">
        <v>1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21</v>
      </c>
      <c r="M18" s="237">
        <f>G18*(1+L18/100)</f>
        <v>0</v>
      </c>
      <c r="N18" s="235">
        <v>0</v>
      </c>
      <c r="O18" s="235">
        <f>ROUND(E18*N18,2)</f>
        <v>0</v>
      </c>
      <c r="P18" s="235">
        <v>0</v>
      </c>
      <c r="Q18" s="235">
        <f>ROUND(E18*P18,2)</f>
        <v>0</v>
      </c>
      <c r="R18" s="237"/>
      <c r="S18" s="237" t="s">
        <v>117</v>
      </c>
      <c r="T18" s="238" t="s">
        <v>103</v>
      </c>
      <c r="U18" s="223">
        <v>0</v>
      </c>
      <c r="V18" s="223">
        <f>ROUND(E18*U18,2)</f>
        <v>0</v>
      </c>
      <c r="W18" s="223"/>
      <c r="X18" s="223" t="s">
        <v>104</v>
      </c>
      <c r="Y18" s="223" t="s">
        <v>105</v>
      </c>
      <c r="Z18" s="213"/>
      <c r="AA18" s="213"/>
      <c r="AB18" s="213"/>
      <c r="AC18" s="213"/>
      <c r="AD18" s="213"/>
      <c r="AE18" s="213"/>
      <c r="AF18" s="213"/>
      <c r="AG18" s="213" t="s">
        <v>118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2" x14ac:dyDescent="0.2">
      <c r="A19" s="220"/>
      <c r="B19" s="221"/>
      <c r="C19" s="249"/>
      <c r="D19" s="242"/>
      <c r="E19" s="242"/>
      <c r="F19" s="242"/>
      <c r="G19" s="242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109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32">
        <v>5</v>
      </c>
      <c r="B20" s="233" t="s">
        <v>121</v>
      </c>
      <c r="C20" s="245" t="s">
        <v>122</v>
      </c>
      <c r="D20" s="234" t="s">
        <v>116</v>
      </c>
      <c r="E20" s="235">
        <v>1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35">
        <v>0</v>
      </c>
      <c r="O20" s="235">
        <f>ROUND(E20*N20,2)</f>
        <v>0</v>
      </c>
      <c r="P20" s="235">
        <v>0</v>
      </c>
      <c r="Q20" s="235">
        <f>ROUND(E20*P20,2)</f>
        <v>0</v>
      </c>
      <c r="R20" s="237"/>
      <c r="S20" s="237" t="s">
        <v>117</v>
      </c>
      <c r="T20" s="238" t="s">
        <v>103</v>
      </c>
      <c r="U20" s="223">
        <v>0</v>
      </c>
      <c r="V20" s="223">
        <f>ROUND(E20*U20,2)</f>
        <v>0</v>
      </c>
      <c r="W20" s="223"/>
      <c r="X20" s="223" t="s">
        <v>104</v>
      </c>
      <c r="Y20" s="223" t="s">
        <v>105</v>
      </c>
      <c r="Z20" s="213"/>
      <c r="AA20" s="213"/>
      <c r="AB20" s="213"/>
      <c r="AC20" s="213"/>
      <c r="AD20" s="213"/>
      <c r="AE20" s="213"/>
      <c r="AF20" s="213"/>
      <c r="AG20" s="213" t="s">
        <v>118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2" x14ac:dyDescent="0.2">
      <c r="A21" s="220"/>
      <c r="B21" s="221"/>
      <c r="C21" s="249"/>
      <c r="D21" s="242"/>
      <c r="E21" s="242"/>
      <c r="F21" s="242"/>
      <c r="G21" s="242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109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32">
        <v>6</v>
      </c>
      <c r="B22" s="233" t="s">
        <v>123</v>
      </c>
      <c r="C22" s="245" t="s">
        <v>124</v>
      </c>
      <c r="D22" s="234" t="s">
        <v>125</v>
      </c>
      <c r="E22" s="235">
        <v>1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21</v>
      </c>
      <c r="M22" s="237">
        <f>G22*(1+L22/100)</f>
        <v>0</v>
      </c>
      <c r="N22" s="235">
        <v>0</v>
      </c>
      <c r="O22" s="235">
        <f>ROUND(E22*N22,2)</f>
        <v>0</v>
      </c>
      <c r="P22" s="235">
        <v>0</v>
      </c>
      <c r="Q22" s="235">
        <f>ROUND(E22*P22,2)</f>
        <v>0</v>
      </c>
      <c r="R22" s="237"/>
      <c r="S22" s="237" t="s">
        <v>117</v>
      </c>
      <c r="T22" s="238" t="s">
        <v>103</v>
      </c>
      <c r="U22" s="223">
        <v>0</v>
      </c>
      <c r="V22" s="223">
        <f>ROUND(E22*U22,2)</f>
        <v>0</v>
      </c>
      <c r="W22" s="223"/>
      <c r="X22" s="223" t="s">
        <v>104</v>
      </c>
      <c r="Y22" s="223" t="s">
        <v>105</v>
      </c>
      <c r="Z22" s="213"/>
      <c r="AA22" s="213"/>
      <c r="AB22" s="213"/>
      <c r="AC22" s="213"/>
      <c r="AD22" s="213"/>
      <c r="AE22" s="213"/>
      <c r="AF22" s="213"/>
      <c r="AG22" s="213" t="s">
        <v>118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2" x14ac:dyDescent="0.2">
      <c r="A23" s="220"/>
      <c r="B23" s="221"/>
      <c r="C23" s="249"/>
      <c r="D23" s="242"/>
      <c r="E23" s="242"/>
      <c r="F23" s="242"/>
      <c r="G23" s="242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109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22.5" outlineLevel="1" x14ac:dyDescent="0.2">
      <c r="A24" s="232">
        <v>7</v>
      </c>
      <c r="B24" s="233" t="s">
        <v>126</v>
      </c>
      <c r="C24" s="245" t="s">
        <v>127</v>
      </c>
      <c r="D24" s="234" t="s">
        <v>116</v>
      </c>
      <c r="E24" s="235">
        <v>1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7"/>
      <c r="S24" s="237" t="s">
        <v>117</v>
      </c>
      <c r="T24" s="238" t="s">
        <v>103</v>
      </c>
      <c r="U24" s="223">
        <v>0</v>
      </c>
      <c r="V24" s="223">
        <f>ROUND(E24*U24,2)</f>
        <v>0</v>
      </c>
      <c r="W24" s="223"/>
      <c r="X24" s="223" t="s">
        <v>104</v>
      </c>
      <c r="Y24" s="223" t="s">
        <v>105</v>
      </c>
      <c r="Z24" s="213"/>
      <c r="AA24" s="213"/>
      <c r="AB24" s="213"/>
      <c r="AC24" s="213"/>
      <c r="AD24" s="213"/>
      <c r="AE24" s="213"/>
      <c r="AF24" s="213"/>
      <c r="AG24" s="213" t="s">
        <v>118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2" x14ac:dyDescent="0.2">
      <c r="A25" s="220"/>
      <c r="B25" s="221"/>
      <c r="C25" s="249"/>
      <c r="D25" s="242"/>
      <c r="E25" s="242"/>
      <c r="F25" s="242"/>
      <c r="G25" s="242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109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32">
        <v>8</v>
      </c>
      <c r="B26" s="233" t="s">
        <v>128</v>
      </c>
      <c r="C26" s="245" t="s">
        <v>129</v>
      </c>
      <c r="D26" s="234" t="s">
        <v>116</v>
      </c>
      <c r="E26" s="235">
        <v>1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21</v>
      </c>
      <c r="M26" s="237">
        <f>G26*(1+L26/100)</f>
        <v>0</v>
      </c>
      <c r="N26" s="235">
        <v>0</v>
      </c>
      <c r="O26" s="235">
        <f>ROUND(E26*N26,2)</f>
        <v>0</v>
      </c>
      <c r="P26" s="235">
        <v>0</v>
      </c>
      <c r="Q26" s="235">
        <f>ROUND(E26*P26,2)</f>
        <v>0</v>
      </c>
      <c r="R26" s="237"/>
      <c r="S26" s="237" t="s">
        <v>117</v>
      </c>
      <c r="T26" s="238" t="s">
        <v>103</v>
      </c>
      <c r="U26" s="223">
        <v>0</v>
      </c>
      <c r="V26" s="223">
        <f>ROUND(E26*U26,2)</f>
        <v>0</v>
      </c>
      <c r="W26" s="223"/>
      <c r="X26" s="223" t="s">
        <v>104</v>
      </c>
      <c r="Y26" s="223" t="s">
        <v>105</v>
      </c>
      <c r="Z26" s="213"/>
      <c r="AA26" s="213"/>
      <c r="AB26" s="213"/>
      <c r="AC26" s="213"/>
      <c r="AD26" s="213"/>
      <c r="AE26" s="213"/>
      <c r="AF26" s="213"/>
      <c r="AG26" s="213" t="s">
        <v>118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2" x14ac:dyDescent="0.2">
      <c r="A27" s="220"/>
      <c r="B27" s="221"/>
      <c r="C27" s="249"/>
      <c r="D27" s="242"/>
      <c r="E27" s="242"/>
      <c r="F27" s="242"/>
      <c r="G27" s="242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109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32">
        <v>9</v>
      </c>
      <c r="B28" s="233" t="s">
        <v>130</v>
      </c>
      <c r="C28" s="245" t="s">
        <v>131</v>
      </c>
      <c r="D28" s="234" t="s">
        <v>116</v>
      </c>
      <c r="E28" s="235">
        <v>1</v>
      </c>
      <c r="F28" s="236"/>
      <c r="G28" s="237">
        <f>ROUND(E28*F28,2)</f>
        <v>0</v>
      </c>
      <c r="H28" s="236"/>
      <c r="I28" s="237">
        <f>ROUND(E28*H28,2)</f>
        <v>0</v>
      </c>
      <c r="J28" s="236"/>
      <c r="K28" s="237">
        <f>ROUND(E28*J28,2)</f>
        <v>0</v>
      </c>
      <c r="L28" s="237">
        <v>21</v>
      </c>
      <c r="M28" s="237">
        <f>G28*(1+L28/100)</f>
        <v>0</v>
      </c>
      <c r="N28" s="235">
        <v>0</v>
      </c>
      <c r="O28" s="235">
        <f>ROUND(E28*N28,2)</f>
        <v>0</v>
      </c>
      <c r="P28" s="235">
        <v>0</v>
      </c>
      <c r="Q28" s="235">
        <f>ROUND(E28*P28,2)</f>
        <v>0</v>
      </c>
      <c r="R28" s="237"/>
      <c r="S28" s="237" t="s">
        <v>117</v>
      </c>
      <c r="T28" s="238" t="s">
        <v>103</v>
      </c>
      <c r="U28" s="223">
        <v>0</v>
      </c>
      <c r="V28" s="223">
        <f>ROUND(E28*U28,2)</f>
        <v>0</v>
      </c>
      <c r="W28" s="223"/>
      <c r="X28" s="223" t="s">
        <v>104</v>
      </c>
      <c r="Y28" s="223" t="s">
        <v>105</v>
      </c>
      <c r="Z28" s="213"/>
      <c r="AA28" s="213"/>
      <c r="AB28" s="213"/>
      <c r="AC28" s="213"/>
      <c r="AD28" s="213"/>
      <c r="AE28" s="213"/>
      <c r="AF28" s="213"/>
      <c r="AG28" s="213" t="s">
        <v>118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 x14ac:dyDescent="0.2">
      <c r="A29" s="220"/>
      <c r="B29" s="221"/>
      <c r="C29" s="246" t="s">
        <v>132</v>
      </c>
      <c r="D29" s="239"/>
      <c r="E29" s="239"/>
      <c r="F29" s="239"/>
      <c r="G29" s="239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108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3" x14ac:dyDescent="0.2">
      <c r="A30" s="220"/>
      <c r="B30" s="221"/>
      <c r="C30" s="248" t="s">
        <v>133</v>
      </c>
      <c r="D30" s="241"/>
      <c r="E30" s="241"/>
      <c r="F30" s="241"/>
      <c r="G30" s="241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108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3" x14ac:dyDescent="0.2">
      <c r="A31" s="220"/>
      <c r="B31" s="221"/>
      <c r="C31" s="248" t="s">
        <v>134</v>
      </c>
      <c r="D31" s="241"/>
      <c r="E31" s="241"/>
      <c r="F31" s="241"/>
      <c r="G31" s="241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108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3" x14ac:dyDescent="0.2">
      <c r="A32" s="220"/>
      <c r="B32" s="221"/>
      <c r="C32" s="248" t="s">
        <v>135</v>
      </c>
      <c r="D32" s="241"/>
      <c r="E32" s="241"/>
      <c r="F32" s="241"/>
      <c r="G32" s="241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108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2" x14ac:dyDescent="0.2">
      <c r="A33" s="220"/>
      <c r="B33" s="221"/>
      <c r="C33" s="247"/>
      <c r="D33" s="240"/>
      <c r="E33" s="240"/>
      <c r="F33" s="240"/>
      <c r="G33" s="240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109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x14ac:dyDescent="0.2">
      <c r="A34" s="225" t="s">
        <v>97</v>
      </c>
      <c r="B34" s="226" t="s">
        <v>67</v>
      </c>
      <c r="C34" s="244" t="s">
        <v>28</v>
      </c>
      <c r="D34" s="227"/>
      <c r="E34" s="228"/>
      <c r="F34" s="229"/>
      <c r="G34" s="229">
        <f>SUMIF(AG35:AG45,"&lt;&gt;NOR",G35:G45)</f>
        <v>0</v>
      </c>
      <c r="H34" s="229"/>
      <c r="I34" s="229">
        <f>SUM(I35:I45)</f>
        <v>0</v>
      </c>
      <c r="J34" s="229"/>
      <c r="K34" s="229">
        <f>SUM(K35:K45)</f>
        <v>0</v>
      </c>
      <c r="L34" s="229"/>
      <c r="M34" s="229">
        <f>SUM(M35:M45)</f>
        <v>0</v>
      </c>
      <c r="N34" s="228"/>
      <c r="O34" s="228">
        <f>SUM(O35:O45)</f>
        <v>0</v>
      </c>
      <c r="P34" s="228"/>
      <c r="Q34" s="228">
        <f>SUM(Q35:Q45)</f>
        <v>0</v>
      </c>
      <c r="R34" s="229"/>
      <c r="S34" s="229"/>
      <c r="T34" s="230"/>
      <c r="U34" s="224"/>
      <c r="V34" s="224">
        <f>SUM(V35:V45)</f>
        <v>0</v>
      </c>
      <c r="W34" s="224"/>
      <c r="X34" s="224"/>
      <c r="Y34" s="224"/>
      <c r="AG34" t="s">
        <v>98</v>
      </c>
    </row>
    <row r="35" spans="1:60" outlineLevel="1" x14ac:dyDescent="0.2">
      <c r="A35" s="232">
        <v>10</v>
      </c>
      <c r="B35" s="233" t="s">
        <v>136</v>
      </c>
      <c r="C35" s="245" t="s">
        <v>137</v>
      </c>
      <c r="D35" s="234" t="s">
        <v>101</v>
      </c>
      <c r="E35" s="235">
        <v>1</v>
      </c>
      <c r="F35" s="236"/>
      <c r="G35" s="237">
        <f>ROUND(E35*F35,2)</f>
        <v>0</v>
      </c>
      <c r="H35" s="236"/>
      <c r="I35" s="237">
        <f>ROUND(E35*H35,2)</f>
        <v>0</v>
      </c>
      <c r="J35" s="236"/>
      <c r="K35" s="237">
        <f>ROUND(E35*J35,2)</f>
        <v>0</v>
      </c>
      <c r="L35" s="237">
        <v>21</v>
      </c>
      <c r="M35" s="237">
        <f>G35*(1+L35/100)</f>
        <v>0</v>
      </c>
      <c r="N35" s="235">
        <v>0</v>
      </c>
      <c r="O35" s="235">
        <f>ROUND(E35*N35,2)</f>
        <v>0</v>
      </c>
      <c r="P35" s="235">
        <v>0</v>
      </c>
      <c r="Q35" s="235">
        <f>ROUND(E35*P35,2)</f>
        <v>0</v>
      </c>
      <c r="R35" s="237"/>
      <c r="S35" s="237" t="s">
        <v>102</v>
      </c>
      <c r="T35" s="238" t="s">
        <v>103</v>
      </c>
      <c r="U35" s="223">
        <v>0</v>
      </c>
      <c r="V35" s="223">
        <f>ROUND(E35*U35,2)</f>
        <v>0</v>
      </c>
      <c r="W35" s="223"/>
      <c r="X35" s="223" t="s">
        <v>104</v>
      </c>
      <c r="Y35" s="223" t="s">
        <v>105</v>
      </c>
      <c r="Z35" s="213"/>
      <c r="AA35" s="213"/>
      <c r="AB35" s="213"/>
      <c r="AC35" s="213"/>
      <c r="AD35" s="213"/>
      <c r="AE35" s="213"/>
      <c r="AF35" s="213"/>
      <c r="AG35" s="213" t="s">
        <v>106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33.75" outlineLevel="2" x14ac:dyDescent="0.2">
      <c r="A36" s="220"/>
      <c r="B36" s="221"/>
      <c r="C36" s="246" t="s">
        <v>147</v>
      </c>
      <c r="D36" s="239"/>
      <c r="E36" s="239"/>
      <c r="F36" s="239"/>
      <c r="G36" s="239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108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43" t="str">
        <f>C36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36" s="213"/>
      <c r="BC36" s="213"/>
      <c r="BD36" s="213"/>
      <c r="BE36" s="213"/>
      <c r="BF36" s="213"/>
      <c r="BG36" s="213"/>
      <c r="BH36" s="213"/>
    </row>
    <row r="37" spans="1:60" outlineLevel="3" x14ac:dyDescent="0.2">
      <c r="A37" s="220"/>
      <c r="B37" s="221"/>
      <c r="C37" s="248" t="s">
        <v>138</v>
      </c>
      <c r="D37" s="241"/>
      <c r="E37" s="241"/>
      <c r="F37" s="241"/>
      <c r="G37" s="241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3"/>
      <c r="AA37" s="213"/>
      <c r="AB37" s="213"/>
      <c r="AC37" s="213"/>
      <c r="AD37" s="213"/>
      <c r="AE37" s="213"/>
      <c r="AF37" s="213"/>
      <c r="AG37" s="213" t="s">
        <v>108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2" x14ac:dyDescent="0.2">
      <c r="A38" s="220"/>
      <c r="B38" s="221"/>
      <c r="C38" s="247"/>
      <c r="D38" s="240"/>
      <c r="E38" s="240"/>
      <c r="F38" s="240"/>
      <c r="G38" s="240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109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32">
        <v>11</v>
      </c>
      <c r="B39" s="233" t="s">
        <v>139</v>
      </c>
      <c r="C39" s="245" t="s">
        <v>140</v>
      </c>
      <c r="D39" s="234" t="s">
        <v>101</v>
      </c>
      <c r="E39" s="235">
        <v>1</v>
      </c>
      <c r="F39" s="236"/>
      <c r="G39" s="237">
        <f>ROUND(E39*F39,2)</f>
        <v>0</v>
      </c>
      <c r="H39" s="236"/>
      <c r="I39" s="237">
        <f>ROUND(E39*H39,2)</f>
        <v>0</v>
      </c>
      <c r="J39" s="236"/>
      <c r="K39" s="237">
        <f>ROUND(E39*J39,2)</f>
        <v>0</v>
      </c>
      <c r="L39" s="237">
        <v>21</v>
      </c>
      <c r="M39" s="237">
        <f>G39*(1+L39/100)</f>
        <v>0</v>
      </c>
      <c r="N39" s="235">
        <v>0</v>
      </c>
      <c r="O39" s="235">
        <f>ROUND(E39*N39,2)</f>
        <v>0</v>
      </c>
      <c r="P39" s="235">
        <v>0</v>
      </c>
      <c r="Q39" s="235">
        <f>ROUND(E39*P39,2)</f>
        <v>0</v>
      </c>
      <c r="R39" s="237"/>
      <c r="S39" s="237" t="s">
        <v>102</v>
      </c>
      <c r="T39" s="238" t="s">
        <v>103</v>
      </c>
      <c r="U39" s="223">
        <v>0</v>
      </c>
      <c r="V39" s="223">
        <f>ROUND(E39*U39,2)</f>
        <v>0</v>
      </c>
      <c r="W39" s="223"/>
      <c r="X39" s="223" t="s">
        <v>104</v>
      </c>
      <c r="Y39" s="223" t="s">
        <v>105</v>
      </c>
      <c r="Z39" s="213"/>
      <c r="AA39" s="213"/>
      <c r="AB39" s="213"/>
      <c r="AC39" s="213"/>
      <c r="AD39" s="213"/>
      <c r="AE39" s="213"/>
      <c r="AF39" s="213"/>
      <c r="AG39" s="213" t="s">
        <v>106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2.5" outlineLevel="2" x14ac:dyDescent="0.2">
      <c r="A40" s="220"/>
      <c r="B40" s="221"/>
      <c r="C40" s="246" t="s">
        <v>141</v>
      </c>
      <c r="D40" s="239"/>
      <c r="E40" s="239"/>
      <c r="F40" s="239"/>
      <c r="G40" s="239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108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43" t="str">
        <f>C40</f>
        <v>Náklady na vyhotovení dokumentace skutečného provedení stavby a její předání objednateli v požadované formě a požadovaném počtu (3* v tištěné podobě, 1x v el. podobě ve formátu PDF a DWG, fotodokumentace)</v>
      </c>
      <c r="BB40" s="213"/>
      <c r="BC40" s="213"/>
      <c r="BD40" s="213"/>
      <c r="BE40" s="213"/>
      <c r="BF40" s="213"/>
      <c r="BG40" s="213"/>
      <c r="BH40" s="213"/>
    </row>
    <row r="41" spans="1:60" outlineLevel="2" x14ac:dyDescent="0.2">
      <c r="A41" s="220"/>
      <c r="B41" s="221"/>
      <c r="C41" s="247"/>
      <c r="D41" s="240"/>
      <c r="E41" s="240"/>
      <c r="F41" s="240"/>
      <c r="G41" s="240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109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32">
        <v>12</v>
      </c>
      <c r="B42" s="233" t="s">
        <v>142</v>
      </c>
      <c r="C42" s="245" t="s">
        <v>143</v>
      </c>
      <c r="D42" s="234" t="s">
        <v>101</v>
      </c>
      <c r="E42" s="235">
        <v>1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21</v>
      </c>
      <c r="M42" s="237">
        <f>G42*(1+L42/100)</f>
        <v>0</v>
      </c>
      <c r="N42" s="235">
        <v>0</v>
      </c>
      <c r="O42" s="235">
        <f>ROUND(E42*N42,2)</f>
        <v>0</v>
      </c>
      <c r="P42" s="235">
        <v>0</v>
      </c>
      <c r="Q42" s="235">
        <f>ROUND(E42*P42,2)</f>
        <v>0</v>
      </c>
      <c r="R42" s="237"/>
      <c r="S42" s="237" t="s">
        <v>102</v>
      </c>
      <c r="T42" s="238" t="s">
        <v>103</v>
      </c>
      <c r="U42" s="223">
        <v>0</v>
      </c>
      <c r="V42" s="223">
        <f>ROUND(E42*U42,2)</f>
        <v>0</v>
      </c>
      <c r="W42" s="223"/>
      <c r="X42" s="223" t="s">
        <v>104</v>
      </c>
      <c r="Y42" s="223" t="s">
        <v>105</v>
      </c>
      <c r="Z42" s="213"/>
      <c r="AA42" s="213"/>
      <c r="AB42" s="213"/>
      <c r="AC42" s="213"/>
      <c r="AD42" s="213"/>
      <c r="AE42" s="213"/>
      <c r="AF42" s="213"/>
      <c r="AG42" s="213" t="s">
        <v>106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ht="22.5" outlineLevel="2" x14ac:dyDescent="0.2">
      <c r="A43" s="220"/>
      <c r="B43" s="221"/>
      <c r="C43" s="246" t="s">
        <v>144</v>
      </c>
      <c r="D43" s="239"/>
      <c r="E43" s="239"/>
      <c r="F43" s="239"/>
      <c r="G43" s="239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108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43" t="str">
        <f>C43</f>
        <v>Náklady na provedení skutečného zaměření stavby v rozsahu nezbytném pro zápis změny do katastru nemovitostí (3* v tištěné podobě, 1x v el. podobě ve formátu PDF, DGN a DWG)</v>
      </c>
      <c r="BB43" s="213"/>
      <c r="BC43" s="213"/>
      <c r="BD43" s="213"/>
      <c r="BE43" s="213"/>
      <c r="BF43" s="213"/>
      <c r="BG43" s="213"/>
      <c r="BH43" s="213"/>
    </row>
    <row r="44" spans="1:60" outlineLevel="3" x14ac:dyDescent="0.2">
      <c r="A44" s="220"/>
      <c r="B44" s="221"/>
      <c r="C44" s="248" t="s">
        <v>145</v>
      </c>
      <c r="D44" s="241"/>
      <c r="E44" s="241"/>
      <c r="F44" s="241"/>
      <c r="G44" s="241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3"/>
      <c r="AA44" s="213"/>
      <c r="AB44" s="213"/>
      <c r="AC44" s="213"/>
      <c r="AD44" s="213"/>
      <c r="AE44" s="213"/>
      <c r="AF44" s="213"/>
      <c r="AG44" s="213" t="s">
        <v>108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2" x14ac:dyDescent="0.2">
      <c r="A45" s="220"/>
      <c r="B45" s="221"/>
      <c r="C45" s="247"/>
      <c r="D45" s="240"/>
      <c r="E45" s="240"/>
      <c r="F45" s="240"/>
      <c r="G45" s="240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109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x14ac:dyDescent="0.2">
      <c r="A46" s="3"/>
      <c r="B46" s="4"/>
      <c r="C46" s="250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E46">
        <v>12</v>
      </c>
      <c r="AF46">
        <v>21</v>
      </c>
      <c r="AG46" t="s">
        <v>83</v>
      </c>
    </row>
    <row r="47" spans="1:60" x14ac:dyDescent="0.2">
      <c r="A47" s="216"/>
      <c r="B47" s="217" t="s">
        <v>29</v>
      </c>
      <c r="C47" s="251"/>
      <c r="D47" s="218"/>
      <c r="E47" s="219"/>
      <c r="F47" s="219"/>
      <c r="G47" s="231">
        <f>G8+G34</f>
        <v>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E47">
        <f>SUMIF(L7:L45,AE46,G7:G45)</f>
        <v>0</v>
      </c>
      <c r="AF47">
        <f>SUMIF(L7:L45,AF46,G7:G45)</f>
        <v>0</v>
      </c>
      <c r="AG47" t="s">
        <v>146</v>
      </c>
    </row>
    <row r="48" spans="1:60" x14ac:dyDescent="0.2">
      <c r="C48" s="252"/>
      <c r="D48" s="10"/>
      <c r="AG48" t="s">
        <v>148</v>
      </c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MO054tccrvMeC2ksZKqXcZSLKc0Q9TB8d5NQ+VJlL4SFDOSqsa/2AzqWXG8VqdxP9qNUNgh8s/hYDOgi7RdHA==" saltValue="fMv52+/bjD7xQHrGA895+Q==" spinCount="100000" sheet="1" formatRows="0"/>
  <mergeCells count="28">
    <mergeCell ref="C41:G41"/>
    <mergeCell ref="C43:G43"/>
    <mergeCell ref="C44:G44"/>
    <mergeCell ref="C45:G45"/>
    <mergeCell ref="C32:G32"/>
    <mergeCell ref="C33:G33"/>
    <mergeCell ref="C36:G36"/>
    <mergeCell ref="C37:G37"/>
    <mergeCell ref="C38:G38"/>
    <mergeCell ref="C40:G40"/>
    <mergeCell ref="C23:G23"/>
    <mergeCell ref="C25:G25"/>
    <mergeCell ref="C27:G27"/>
    <mergeCell ref="C29:G29"/>
    <mergeCell ref="C30:G30"/>
    <mergeCell ref="C31:G31"/>
    <mergeCell ref="C13:G13"/>
    <mergeCell ref="C14:G14"/>
    <mergeCell ref="C15:G15"/>
    <mergeCell ref="C17:G17"/>
    <mergeCell ref="C19:G19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9DBBC-FDBA-4E28-8D93-588EC3954CF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149</v>
      </c>
      <c r="B1" s="198"/>
      <c r="C1" s="198"/>
      <c r="D1" s="198"/>
      <c r="E1" s="198"/>
      <c r="F1" s="198"/>
      <c r="G1" s="198"/>
      <c r="AG1" t="s">
        <v>69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70</v>
      </c>
    </row>
    <row r="3" spans="1:60" ht="24.95" customHeight="1" x14ac:dyDescent="0.2">
      <c r="A3" s="199" t="s">
        <v>8</v>
      </c>
      <c r="B3" s="49" t="s">
        <v>47</v>
      </c>
      <c r="C3" s="202" t="s">
        <v>44</v>
      </c>
      <c r="D3" s="200"/>
      <c r="E3" s="200"/>
      <c r="F3" s="200"/>
      <c r="G3" s="201"/>
      <c r="AC3" s="177" t="s">
        <v>70</v>
      </c>
      <c r="AG3" t="s">
        <v>73</v>
      </c>
    </row>
    <row r="4" spans="1:60" ht="24.95" customHeight="1" x14ac:dyDescent="0.2">
      <c r="A4" s="203" t="s">
        <v>9</v>
      </c>
      <c r="B4" s="204" t="s">
        <v>47</v>
      </c>
      <c r="C4" s="205" t="s">
        <v>49</v>
      </c>
      <c r="D4" s="206"/>
      <c r="E4" s="206"/>
      <c r="F4" s="206"/>
      <c r="G4" s="207"/>
      <c r="AG4" t="s">
        <v>74</v>
      </c>
    </row>
    <row r="5" spans="1:60" x14ac:dyDescent="0.2">
      <c r="D5" s="10"/>
    </row>
    <row r="6" spans="1:60" ht="38.25" x14ac:dyDescent="0.2">
      <c r="A6" s="209" t="s">
        <v>75</v>
      </c>
      <c r="B6" s="211" t="s">
        <v>76</v>
      </c>
      <c r="C6" s="211" t="s">
        <v>77</v>
      </c>
      <c r="D6" s="210" t="s">
        <v>78</v>
      </c>
      <c r="E6" s="209" t="s">
        <v>79</v>
      </c>
      <c r="F6" s="208" t="s">
        <v>80</v>
      </c>
      <c r="G6" s="209" t="s">
        <v>29</v>
      </c>
      <c r="H6" s="212" t="s">
        <v>30</v>
      </c>
      <c r="I6" s="212" t="s">
        <v>81</v>
      </c>
      <c r="J6" s="212" t="s">
        <v>31</v>
      </c>
      <c r="K6" s="212" t="s">
        <v>82</v>
      </c>
      <c r="L6" s="212" t="s">
        <v>83</v>
      </c>
      <c r="M6" s="212" t="s">
        <v>84</v>
      </c>
      <c r="N6" s="212" t="s">
        <v>85</v>
      </c>
      <c r="O6" s="212" t="s">
        <v>86</v>
      </c>
      <c r="P6" s="212" t="s">
        <v>87</v>
      </c>
      <c r="Q6" s="212" t="s">
        <v>88</v>
      </c>
      <c r="R6" s="212" t="s">
        <v>89</v>
      </c>
      <c r="S6" s="212" t="s">
        <v>90</v>
      </c>
      <c r="T6" s="212" t="s">
        <v>91</v>
      </c>
      <c r="U6" s="212" t="s">
        <v>92</v>
      </c>
      <c r="V6" s="212" t="s">
        <v>93</v>
      </c>
      <c r="W6" s="212" t="s">
        <v>94</v>
      </c>
      <c r="X6" s="212" t="s">
        <v>95</v>
      </c>
      <c r="Y6" s="212" t="s">
        <v>96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5" t="s">
        <v>97</v>
      </c>
      <c r="B8" s="226" t="s">
        <v>62</v>
      </c>
      <c r="C8" s="244" t="s">
        <v>63</v>
      </c>
      <c r="D8" s="227"/>
      <c r="E8" s="228"/>
      <c r="F8" s="229"/>
      <c r="G8" s="229">
        <f>SUMIF(AG9:AG58,"&lt;&gt;NOR",G9:G58)</f>
        <v>0</v>
      </c>
      <c r="H8" s="229"/>
      <c r="I8" s="229">
        <f>SUM(I9:I58)</f>
        <v>0</v>
      </c>
      <c r="J8" s="229"/>
      <c r="K8" s="229">
        <f>SUM(K9:K58)</f>
        <v>0</v>
      </c>
      <c r="L8" s="229"/>
      <c r="M8" s="229">
        <f>SUM(M9:M58)</f>
        <v>0</v>
      </c>
      <c r="N8" s="228"/>
      <c r="O8" s="228">
        <f>SUM(O9:O58)</f>
        <v>0.32999999999999996</v>
      </c>
      <c r="P8" s="228"/>
      <c r="Q8" s="228">
        <f>SUM(Q9:Q58)</f>
        <v>0</v>
      </c>
      <c r="R8" s="229"/>
      <c r="S8" s="229"/>
      <c r="T8" s="230"/>
      <c r="U8" s="224"/>
      <c r="V8" s="224">
        <f>SUM(V9:V58)</f>
        <v>1117.8900000000003</v>
      </c>
      <c r="W8" s="224"/>
      <c r="X8" s="224"/>
      <c r="Y8" s="224"/>
      <c r="AG8" t="s">
        <v>98</v>
      </c>
    </row>
    <row r="9" spans="1:60" outlineLevel="1" x14ac:dyDescent="0.2">
      <c r="A9" s="232">
        <v>1</v>
      </c>
      <c r="B9" s="233" t="s">
        <v>150</v>
      </c>
      <c r="C9" s="245" t="s">
        <v>151</v>
      </c>
      <c r="D9" s="234" t="s">
        <v>152</v>
      </c>
      <c r="E9" s="235">
        <v>4853.93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7" t="s">
        <v>153</v>
      </c>
      <c r="S9" s="237" t="s">
        <v>102</v>
      </c>
      <c r="T9" s="238" t="s">
        <v>102</v>
      </c>
      <c r="U9" s="223">
        <v>0.11700000000000001</v>
      </c>
      <c r="V9" s="223">
        <f>ROUND(E9*U9,2)</f>
        <v>567.91</v>
      </c>
      <c r="W9" s="223"/>
      <c r="X9" s="223" t="s">
        <v>154</v>
      </c>
      <c r="Y9" s="223" t="s">
        <v>105</v>
      </c>
      <c r="Z9" s="213"/>
      <c r="AA9" s="213"/>
      <c r="AB9" s="213"/>
      <c r="AC9" s="213"/>
      <c r="AD9" s="213"/>
      <c r="AE9" s="213"/>
      <c r="AF9" s="213"/>
      <c r="AG9" s="213" t="s">
        <v>155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20"/>
      <c r="B10" s="221"/>
      <c r="C10" s="256" t="s">
        <v>156</v>
      </c>
      <c r="D10" s="255"/>
      <c r="E10" s="255"/>
      <c r="F10" s="255"/>
      <c r="G10" s="255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157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2" x14ac:dyDescent="0.2">
      <c r="A11" s="220"/>
      <c r="B11" s="221"/>
      <c r="C11" s="248" t="s">
        <v>158</v>
      </c>
      <c r="D11" s="241"/>
      <c r="E11" s="241"/>
      <c r="F11" s="241"/>
      <c r="G11" s="241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108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2" x14ac:dyDescent="0.2">
      <c r="A12" s="220"/>
      <c r="B12" s="221"/>
      <c r="C12" s="247"/>
      <c r="D12" s="240"/>
      <c r="E12" s="240"/>
      <c r="F12" s="240"/>
      <c r="G12" s="240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109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32">
        <v>2</v>
      </c>
      <c r="B13" s="233" t="s">
        <v>159</v>
      </c>
      <c r="C13" s="245" t="s">
        <v>160</v>
      </c>
      <c r="D13" s="234" t="s">
        <v>152</v>
      </c>
      <c r="E13" s="235">
        <v>970.78599999999994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21</v>
      </c>
      <c r="M13" s="237">
        <f>G13*(1+L13/100)</f>
        <v>0</v>
      </c>
      <c r="N13" s="235">
        <v>0</v>
      </c>
      <c r="O13" s="235">
        <f>ROUND(E13*N13,2)</f>
        <v>0</v>
      </c>
      <c r="P13" s="235">
        <v>0</v>
      </c>
      <c r="Q13" s="235">
        <f>ROUND(E13*P13,2)</f>
        <v>0</v>
      </c>
      <c r="R13" s="237" t="s">
        <v>153</v>
      </c>
      <c r="S13" s="237" t="s">
        <v>102</v>
      </c>
      <c r="T13" s="238" t="s">
        <v>102</v>
      </c>
      <c r="U13" s="223">
        <v>5.8000000000000003E-2</v>
      </c>
      <c r="V13" s="223">
        <f>ROUND(E13*U13,2)</f>
        <v>56.31</v>
      </c>
      <c r="W13" s="223"/>
      <c r="X13" s="223" t="s">
        <v>154</v>
      </c>
      <c r="Y13" s="223" t="s">
        <v>105</v>
      </c>
      <c r="Z13" s="213"/>
      <c r="AA13" s="213"/>
      <c r="AB13" s="213"/>
      <c r="AC13" s="213"/>
      <c r="AD13" s="213"/>
      <c r="AE13" s="213"/>
      <c r="AF13" s="213"/>
      <c r="AG13" s="213" t="s">
        <v>155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">
      <c r="A14" s="220"/>
      <c r="B14" s="221"/>
      <c r="C14" s="256" t="s">
        <v>156</v>
      </c>
      <c r="D14" s="255"/>
      <c r="E14" s="255"/>
      <c r="F14" s="255"/>
      <c r="G14" s="255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157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2" x14ac:dyDescent="0.2">
      <c r="A15" s="220"/>
      <c r="B15" s="221"/>
      <c r="C15" s="257" t="s">
        <v>161</v>
      </c>
      <c r="D15" s="253"/>
      <c r="E15" s="254">
        <v>970.78599999999994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162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2" x14ac:dyDescent="0.2">
      <c r="A16" s="220"/>
      <c r="B16" s="221"/>
      <c r="C16" s="247"/>
      <c r="D16" s="240"/>
      <c r="E16" s="240"/>
      <c r="F16" s="240"/>
      <c r="G16" s="240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109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32">
        <v>3</v>
      </c>
      <c r="B17" s="233" t="s">
        <v>163</v>
      </c>
      <c r="C17" s="245" t="s">
        <v>164</v>
      </c>
      <c r="D17" s="234" t="s">
        <v>152</v>
      </c>
      <c r="E17" s="235">
        <v>361.3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5">
        <v>0</v>
      </c>
      <c r="O17" s="235">
        <f>ROUND(E17*N17,2)</f>
        <v>0</v>
      </c>
      <c r="P17" s="235">
        <v>0</v>
      </c>
      <c r="Q17" s="235">
        <f>ROUND(E17*P17,2)</f>
        <v>0</v>
      </c>
      <c r="R17" s="237" t="s">
        <v>153</v>
      </c>
      <c r="S17" s="237" t="s">
        <v>102</v>
      </c>
      <c r="T17" s="238" t="s">
        <v>102</v>
      </c>
      <c r="U17" s="223">
        <v>0.31</v>
      </c>
      <c r="V17" s="223">
        <f>ROUND(E17*U17,2)</f>
        <v>112</v>
      </c>
      <c r="W17" s="223"/>
      <c r="X17" s="223" t="s">
        <v>154</v>
      </c>
      <c r="Y17" s="223" t="s">
        <v>105</v>
      </c>
      <c r="Z17" s="213"/>
      <c r="AA17" s="213"/>
      <c r="AB17" s="213"/>
      <c r="AC17" s="213"/>
      <c r="AD17" s="213"/>
      <c r="AE17" s="213"/>
      <c r="AF17" s="213"/>
      <c r="AG17" s="213" t="s">
        <v>155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 x14ac:dyDescent="0.2">
      <c r="A18" s="220"/>
      <c r="B18" s="221"/>
      <c r="C18" s="256" t="s">
        <v>165</v>
      </c>
      <c r="D18" s="255"/>
      <c r="E18" s="255"/>
      <c r="F18" s="255"/>
      <c r="G18" s="255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157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2" x14ac:dyDescent="0.2">
      <c r="A19" s="220"/>
      <c r="B19" s="221"/>
      <c r="C19" s="248" t="s">
        <v>166</v>
      </c>
      <c r="D19" s="241"/>
      <c r="E19" s="241"/>
      <c r="F19" s="241"/>
      <c r="G19" s="241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108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3" x14ac:dyDescent="0.2">
      <c r="A20" s="220"/>
      <c r="B20" s="221"/>
      <c r="C20" s="248" t="s">
        <v>167</v>
      </c>
      <c r="D20" s="241"/>
      <c r="E20" s="241"/>
      <c r="F20" s="241"/>
      <c r="G20" s="241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108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2" x14ac:dyDescent="0.2">
      <c r="A21" s="220"/>
      <c r="B21" s="221"/>
      <c r="C21" s="247"/>
      <c r="D21" s="240"/>
      <c r="E21" s="240"/>
      <c r="F21" s="240"/>
      <c r="G21" s="240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109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1" x14ac:dyDescent="0.2">
      <c r="A22" s="232">
        <v>4</v>
      </c>
      <c r="B22" s="233" t="s">
        <v>168</v>
      </c>
      <c r="C22" s="245" t="s">
        <v>169</v>
      </c>
      <c r="D22" s="234" t="s">
        <v>152</v>
      </c>
      <c r="E22" s="235">
        <v>361.3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21</v>
      </c>
      <c r="M22" s="237">
        <f>G22*(1+L22/100)</f>
        <v>0</v>
      </c>
      <c r="N22" s="235">
        <v>0</v>
      </c>
      <c r="O22" s="235">
        <f>ROUND(E22*N22,2)</f>
        <v>0</v>
      </c>
      <c r="P22" s="235">
        <v>0</v>
      </c>
      <c r="Q22" s="235">
        <f>ROUND(E22*P22,2)</f>
        <v>0</v>
      </c>
      <c r="R22" s="237" t="s">
        <v>153</v>
      </c>
      <c r="S22" s="237" t="s">
        <v>102</v>
      </c>
      <c r="T22" s="238" t="s">
        <v>102</v>
      </c>
      <c r="U22" s="223">
        <v>5.2999999999999999E-2</v>
      </c>
      <c r="V22" s="223">
        <f>ROUND(E22*U22,2)</f>
        <v>19.149999999999999</v>
      </c>
      <c r="W22" s="223"/>
      <c r="X22" s="223" t="s">
        <v>154</v>
      </c>
      <c r="Y22" s="223" t="s">
        <v>105</v>
      </c>
      <c r="Z22" s="213"/>
      <c r="AA22" s="213"/>
      <c r="AB22" s="213"/>
      <c r="AC22" s="213"/>
      <c r="AD22" s="213"/>
      <c r="AE22" s="213"/>
      <c r="AF22" s="213"/>
      <c r="AG22" s="213" t="s">
        <v>155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2" x14ac:dyDescent="0.2">
      <c r="A23" s="220"/>
      <c r="B23" s="221"/>
      <c r="C23" s="249"/>
      <c r="D23" s="242"/>
      <c r="E23" s="242"/>
      <c r="F23" s="242"/>
      <c r="G23" s="242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109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32">
        <v>5</v>
      </c>
      <c r="B24" s="233" t="s">
        <v>170</v>
      </c>
      <c r="C24" s="245" t="s">
        <v>171</v>
      </c>
      <c r="D24" s="234" t="s">
        <v>172</v>
      </c>
      <c r="E24" s="235">
        <v>7836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7" t="s">
        <v>173</v>
      </c>
      <c r="S24" s="237" t="s">
        <v>102</v>
      </c>
      <c r="T24" s="238" t="s">
        <v>102</v>
      </c>
      <c r="U24" s="223">
        <v>2.1000000000000001E-2</v>
      </c>
      <c r="V24" s="223">
        <f>ROUND(E24*U24,2)</f>
        <v>164.56</v>
      </c>
      <c r="W24" s="223"/>
      <c r="X24" s="223" t="s">
        <v>154</v>
      </c>
      <c r="Y24" s="223" t="s">
        <v>105</v>
      </c>
      <c r="Z24" s="213"/>
      <c r="AA24" s="213"/>
      <c r="AB24" s="213"/>
      <c r="AC24" s="213"/>
      <c r="AD24" s="213"/>
      <c r="AE24" s="213"/>
      <c r="AF24" s="213"/>
      <c r="AG24" s="213" t="s">
        <v>155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2" x14ac:dyDescent="0.2">
      <c r="A25" s="220"/>
      <c r="B25" s="221"/>
      <c r="C25" s="256" t="s">
        <v>174</v>
      </c>
      <c r="D25" s="255"/>
      <c r="E25" s="255"/>
      <c r="F25" s="255"/>
      <c r="G25" s="255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157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2" x14ac:dyDescent="0.2">
      <c r="A26" s="220"/>
      <c r="B26" s="221"/>
      <c r="C26" s="247"/>
      <c r="D26" s="240"/>
      <c r="E26" s="240"/>
      <c r="F26" s="240"/>
      <c r="G26" s="240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109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32">
        <v>6</v>
      </c>
      <c r="B27" s="233" t="s">
        <v>175</v>
      </c>
      <c r="C27" s="245" t="s">
        <v>176</v>
      </c>
      <c r="D27" s="234" t="s">
        <v>172</v>
      </c>
      <c r="E27" s="235">
        <v>294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21</v>
      </c>
      <c r="M27" s="237">
        <f>G27*(1+L27/100)</f>
        <v>0</v>
      </c>
      <c r="N27" s="235">
        <v>0</v>
      </c>
      <c r="O27" s="235">
        <f>ROUND(E27*N27,2)</f>
        <v>0</v>
      </c>
      <c r="P27" s="235">
        <v>0</v>
      </c>
      <c r="Q27" s="235">
        <f>ROUND(E27*P27,2)</f>
        <v>0</v>
      </c>
      <c r="R27" s="237" t="s">
        <v>173</v>
      </c>
      <c r="S27" s="237" t="s">
        <v>102</v>
      </c>
      <c r="T27" s="238" t="s">
        <v>102</v>
      </c>
      <c r="U27" s="223">
        <v>4.7E-2</v>
      </c>
      <c r="V27" s="223">
        <f>ROUND(E27*U27,2)</f>
        <v>13.82</v>
      </c>
      <c r="W27" s="223"/>
      <c r="X27" s="223" t="s">
        <v>154</v>
      </c>
      <c r="Y27" s="223" t="s">
        <v>105</v>
      </c>
      <c r="Z27" s="213"/>
      <c r="AA27" s="213"/>
      <c r="AB27" s="213"/>
      <c r="AC27" s="213"/>
      <c r="AD27" s="213"/>
      <c r="AE27" s="213"/>
      <c r="AF27" s="213"/>
      <c r="AG27" s="213" t="s">
        <v>155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2" x14ac:dyDescent="0.2">
      <c r="A28" s="220"/>
      <c r="B28" s="221"/>
      <c r="C28" s="256" t="s">
        <v>174</v>
      </c>
      <c r="D28" s="255"/>
      <c r="E28" s="255"/>
      <c r="F28" s="255"/>
      <c r="G28" s="255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157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 x14ac:dyDescent="0.2">
      <c r="A29" s="220"/>
      <c r="B29" s="221"/>
      <c r="C29" s="247"/>
      <c r="D29" s="240"/>
      <c r="E29" s="240"/>
      <c r="F29" s="240"/>
      <c r="G29" s="240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109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32">
        <v>7</v>
      </c>
      <c r="B30" s="233" t="s">
        <v>177</v>
      </c>
      <c r="C30" s="245" t="s">
        <v>178</v>
      </c>
      <c r="D30" s="234" t="s">
        <v>172</v>
      </c>
      <c r="E30" s="235">
        <v>7836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21</v>
      </c>
      <c r="M30" s="237">
        <f>G30*(1+L30/100)</f>
        <v>0</v>
      </c>
      <c r="N30" s="235">
        <v>0</v>
      </c>
      <c r="O30" s="235">
        <f>ROUND(E30*N30,2)</f>
        <v>0</v>
      </c>
      <c r="P30" s="235">
        <v>0</v>
      </c>
      <c r="Q30" s="235">
        <f>ROUND(E30*P30,2)</f>
        <v>0</v>
      </c>
      <c r="R30" s="237" t="s">
        <v>153</v>
      </c>
      <c r="S30" s="237" t="s">
        <v>102</v>
      </c>
      <c r="T30" s="238" t="s">
        <v>102</v>
      </c>
      <c r="U30" s="223">
        <v>1.7999999999999999E-2</v>
      </c>
      <c r="V30" s="223">
        <f>ROUND(E30*U30,2)</f>
        <v>141.05000000000001</v>
      </c>
      <c r="W30" s="223"/>
      <c r="X30" s="223" t="s">
        <v>154</v>
      </c>
      <c r="Y30" s="223" t="s">
        <v>105</v>
      </c>
      <c r="Z30" s="213"/>
      <c r="AA30" s="213"/>
      <c r="AB30" s="213"/>
      <c r="AC30" s="213"/>
      <c r="AD30" s="213"/>
      <c r="AE30" s="213"/>
      <c r="AF30" s="213"/>
      <c r="AG30" s="213" t="s">
        <v>155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2" x14ac:dyDescent="0.2">
      <c r="A31" s="220"/>
      <c r="B31" s="221"/>
      <c r="C31" s="256" t="s">
        <v>179</v>
      </c>
      <c r="D31" s="255"/>
      <c r="E31" s="255"/>
      <c r="F31" s="255"/>
      <c r="G31" s="255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157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 x14ac:dyDescent="0.2">
      <c r="A32" s="220"/>
      <c r="B32" s="221"/>
      <c r="C32" s="247"/>
      <c r="D32" s="240"/>
      <c r="E32" s="240"/>
      <c r="F32" s="240"/>
      <c r="G32" s="240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109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32">
        <v>8</v>
      </c>
      <c r="B33" s="233" t="s">
        <v>180</v>
      </c>
      <c r="C33" s="245" t="s">
        <v>181</v>
      </c>
      <c r="D33" s="234" t="s">
        <v>172</v>
      </c>
      <c r="E33" s="235">
        <v>294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21</v>
      </c>
      <c r="M33" s="237">
        <f>G33*(1+L33/100)</f>
        <v>0</v>
      </c>
      <c r="N33" s="235">
        <v>0</v>
      </c>
      <c r="O33" s="235">
        <f>ROUND(E33*N33,2)</f>
        <v>0</v>
      </c>
      <c r="P33" s="235">
        <v>0</v>
      </c>
      <c r="Q33" s="235">
        <f>ROUND(E33*P33,2)</f>
        <v>0</v>
      </c>
      <c r="R33" s="237" t="s">
        <v>153</v>
      </c>
      <c r="S33" s="237" t="s">
        <v>102</v>
      </c>
      <c r="T33" s="238" t="s">
        <v>102</v>
      </c>
      <c r="U33" s="223">
        <v>0.107</v>
      </c>
      <c r="V33" s="223">
        <f>ROUND(E33*U33,2)</f>
        <v>31.46</v>
      </c>
      <c r="W33" s="223"/>
      <c r="X33" s="223" t="s">
        <v>154</v>
      </c>
      <c r="Y33" s="223" t="s">
        <v>105</v>
      </c>
      <c r="Z33" s="213"/>
      <c r="AA33" s="213"/>
      <c r="AB33" s="213"/>
      <c r="AC33" s="213"/>
      <c r="AD33" s="213"/>
      <c r="AE33" s="213"/>
      <c r="AF33" s="213"/>
      <c r="AG33" s="213" t="s">
        <v>155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2" x14ac:dyDescent="0.2">
      <c r="A34" s="220"/>
      <c r="B34" s="221"/>
      <c r="C34" s="256" t="s">
        <v>182</v>
      </c>
      <c r="D34" s="255"/>
      <c r="E34" s="255"/>
      <c r="F34" s="255"/>
      <c r="G34" s="255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157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2" x14ac:dyDescent="0.2">
      <c r="A35" s="220"/>
      <c r="B35" s="221"/>
      <c r="C35" s="247"/>
      <c r="D35" s="240"/>
      <c r="E35" s="240"/>
      <c r="F35" s="240"/>
      <c r="G35" s="240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3"/>
      <c r="AA35" s="213"/>
      <c r="AB35" s="213"/>
      <c r="AC35" s="213"/>
      <c r="AD35" s="213"/>
      <c r="AE35" s="213"/>
      <c r="AF35" s="213"/>
      <c r="AG35" s="213" t="s">
        <v>109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32">
        <v>9</v>
      </c>
      <c r="B36" s="233" t="s">
        <v>183</v>
      </c>
      <c r="C36" s="245" t="s">
        <v>184</v>
      </c>
      <c r="D36" s="234" t="s">
        <v>172</v>
      </c>
      <c r="E36" s="235">
        <v>9.42</v>
      </c>
      <c r="F36" s="236"/>
      <c r="G36" s="237">
        <f>ROUND(E36*F36,2)</f>
        <v>0</v>
      </c>
      <c r="H36" s="236"/>
      <c r="I36" s="237">
        <f>ROUND(E36*H36,2)</f>
        <v>0</v>
      </c>
      <c r="J36" s="236"/>
      <c r="K36" s="237">
        <f>ROUND(E36*J36,2)</f>
        <v>0</v>
      </c>
      <c r="L36" s="237">
        <v>21</v>
      </c>
      <c r="M36" s="237">
        <f>G36*(1+L36/100)</f>
        <v>0</v>
      </c>
      <c r="N36" s="235">
        <v>9.4000000000000004E-3</v>
      </c>
      <c r="O36" s="235">
        <f>ROUND(E36*N36,2)</f>
        <v>0.09</v>
      </c>
      <c r="P36" s="235">
        <v>0</v>
      </c>
      <c r="Q36" s="235">
        <f>ROUND(E36*P36,2)</f>
        <v>0</v>
      </c>
      <c r="R36" s="237" t="s">
        <v>173</v>
      </c>
      <c r="S36" s="237" t="s">
        <v>102</v>
      </c>
      <c r="T36" s="238" t="s">
        <v>102</v>
      </c>
      <c r="U36" s="223">
        <v>0.86399999999999999</v>
      </c>
      <c r="V36" s="223">
        <f>ROUND(E36*U36,2)</f>
        <v>8.14</v>
      </c>
      <c r="W36" s="223"/>
      <c r="X36" s="223" t="s">
        <v>154</v>
      </c>
      <c r="Y36" s="223" t="s">
        <v>105</v>
      </c>
      <c r="Z36" s="213"/>
      <c r="AA36" s="213"/>
      <c r="AB36" s="213"/>
      <c r="AC36" s="213"/>
      <c r="AD36" s="213"/>
      <c r="AE36" s="213"/>
      <c r="AF36" s="213"/>
      <c r="AG36" s="213" t="s">
        <v>155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2" x14ac:dyDescent="0.2">
      <c r="A37" s="220"/>
      <c r="B37" s="221"/>
      <c r="C37" s="256" t="s">
        <v>185</v>
      </c>
      <c r="D37" s="255"/>
      <c r="E37" s="255"/>
      <c r="F37" s="255"/>
      <c r="G37" s="255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3"/>
      <c r="AA37" s="213"/>
      <c r="AB37" s="213"/>
      <c r="AC37" s="213"/>
      <c r="AD37" s="213"/>
      <c r="AE37" s="213"/>
      <c r="AF37" s="213"/>
      <c r="AG37" s="213" t="s">
        <v>157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2" x14ac:dyDescent="0.2">
      <c r="A38" s="220"/>
      <c r="B38" s="221"/>
      <c r="C38" s="248" t="s">
        <v>186</v>
      </c>
      <c r="D38" s="241"/>
      <c r="E38" s="241"/>
      <c r="F38" s="241"/>
      <c r="G38" s="241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108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2" x14ac:dyDescent="0.2">
      <c r="A39" s="220"/>
      <c r="B39" s="221"/>
      <c r="C39" s="257" t="s">
        <v>187</v>
      </c>
      <c r="D39" s="253"/>
      <c r="E39" s="254">
        <v>9.42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162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2" x14ac:dyDescent="0.2">
      <c r="A40" s="220"/>
      <c r="B40" s="221"/>
      <c r="C40" s="247"/>
      <c r="D40" s="240"/>
      <c r="E40" s="240"/>
      <c r="F40" s="240"/>
      <c r="G40" s="240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109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32">
        <v>10</v>
      </c>
      <c r="B41" s="233" t="s">
        <v>188</v>
      </c>
      <c r="C41" s="245" t="s">
        <v>189</v>
      </c>
      <c r="D41" s="234" t="s">
        <v>172</v>
      </c>
      <c r="E41" s="235">
        <v>9.42</v>
      </c>
      <c r="F41" s="236"/>
      <c r="G41" s="237">
        <f>ROUND(E41*F41,2)</f>
        <v>0</v>
      </c>
      <c r="H41" s="236"/>
      <c r="I41" s="237">
        <f>ROUND(E41*H41,2)</f>
        <v>0</v>
      </c>
      <c r="J41" s="236"/>
      <c r="K41" s="237">
        <f>ROUND(E41*J41,2)</f>
        <v>0</v>
      </c>
      <c r="L41" s="237">
        <v>21</v>
      </c>
      <c r="M41" s="237">
        <f>G41*(1+L41/100)</f>
        <v>0</v>
      </c>
      <c r="N41" s="235">
        <v>0</v>
      </c>
      <c r="O41" s="235">
        <f>ROUND(E41*N41,2)</f>
        <v>0</v>
      </c>
      <c r="P41" s="235">
        <v>0</v>
      </c>
      <c r="Q41" s="235">
        <f>ROUND(E41*P41,2)</f>
        <v>0</v>
      </c>
      <c r="R41" s="237" t="s">
        <v>173</v>
      </c>
      <c r="S41" s="237" t="s">
        <v>102</v>
      </c>
      <c r="T41" s="238" t="s">
        <v>102</v>
      </c>
      <c r="U41" s="223">
        <v>0.371</v>
      </c>
      <c r="V41" s="223">
        <f>ROUND(E41*U41,2)</f>
        <v>3.49</v>
      </c>
      <c r="W41" s="223"/>
      <c r="X41" s="223" t="s">
        <v>154</v>
      </c>
      <c r="Y41" s="223" t="s">
        <v>105</v>
      </c>
      <c r="Z41" s="213"/>
      <c r="AA41" s="213"/>
      <c r="AB41" s="213"/>
      <c r="AC41" s="213"/>
      <c r="AD41" s="213"/>
      <c r="AE41" s="213"/>
      <c r="AF41" s="213"/>
      <c r="AG41" s="213" t="s">
        <v>155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2" x14ac:dyDescent="0.2">
      <c r="A42" s="220"/>
      <c r="B42" s="221"/>
      <c r="C42" s="256" t="s">
        <v>185</v>
      </c>
      <c r="D42" s="255"/>
      <c r="E42" s="255"/>
      <c r="F42" s="255"/>
      <c r="G42" s="255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157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2" x14ac:dyDescent="0.2">
      <c r="A43" s="220"/>
      <c r="B43" s="221"/>
      <c r="C43" s="248" t="s">
        <v>186</v>
      </c>
      <c r="D43" s="241"/>
      <c r="E43" s="241"/>
      <c r="F43" s="241"/>
      <c r="G43" s="241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108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2" x14ac:dyDescent="0.2">
      <c r="A44" s="220"/>
      <c r="B44" s="221"/>
      <c r="C44" s="247"/>
      <c r="D44" s="240"/>
      <c r="E44" s="240"/>
      <c r="F44" s="240"/>
      <c r="G44" s="240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3"/>
      <c r="AA44" s="213"/>
      <c r="AB44" s="213"/>
      <c r="AC44" s="213"/>
      <c r="AD44" s="213"/>
      <c r="AE44" s="213"/>
      <c r="AF44" s="213"/>
      <c r="AG44" s="213" t="s">
        <v>109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32">
        <v>11</v>
      </c>
      <c r="B45" s="233" t="s">
        <v>190</v>
      </c>
      <c r="C45" s="245" t="s">
        <v>191</v>
      </c>
      <c r="D45" s="234" t="s">
        <v>192</v>
      </c>
      <c r="E45" s="235">
        <v>8737.0740000000005</v>
      </c>
      <c r="F45" s="236"/>
      <c r="G45" s="237">
        <f>ROUND(E45*F45,2)</f>
        <v>0</v>
      </c>
      <c r="H45" s="236"/>
      <c r="I45" s="237">
        <f>ROUND(E45*H45,2)</f>
        <v>0</v>
      </c>
      <c r="J45" s="236"/>
      <c r="K45" s="237">
        <f>ROUND(E45*J45,2)</f>
        <v>0</v>
      </c>
      <c r="L45" s="237">
        <v>21</v>
      </c>
      <c r="M45" s="237">
        <f>G45*(1+L45/100)</f>
        <v>0</v>
      </c>
      <c r="N45" s="235">
        <v>0</v>
      </c>
      <c r="O45" s="235">
        <f>ROUND(E45*N45,2)</f>
        <v>0</v>
      </c>
      <c r="P45" s="235">
        <v>0</v>
      </c>
      <c r="Q45" s="235">
        <f>ROUND(E45*P45,2)</f>
        <v>0</v>
      </c>
      <c r="R45" s="237" t="s">
        <v>153</v>
      </c>
      <c r="S45" s="237" t="s">
        <v>102</v>
      </c>
      <c r="T45" s="238" t="s">
        <v>102</v>
      </c>
      <c r="U45" s="223">
        <v>0</v>
      </c>
      <c r="V45" s="223">
        <f>ROUND(E45*U45,2)</f>
        <v>0</v>
      </c>
      <c r="W45" s="223"/>
      <c r="X45" s="223" t="s">
        <v>154</v>
      </c>
      <c r="Y45" s="223" t="s">
        <v>105</v>
      </c>
      <c r="Z45" s="213"/>
      <c r="AA45" s="213"/>
      <c r="AB45" s="213"/>
      <c r="AC45" s="213"/>
      <c r="AD45" s="213"/>
      <c r="AE45" s="213"/>
      <c r="AF45" s="213"/>
      <c r="AG45" s="213" t="s">
        <v>155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2" x14ac:dyDescent="0.2">
      <c r="A46" s="220"/>
      <c r="B46" s="221"/>
      <c r="C46" s="257" t="s">
        <v>193</v>
      </c>
      <c r="D46" s="253"/>
      <c r="E46" s="254">
        <v>8737.0740000000005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3"/>
      <c r="AA46" s="213"/>
      <c r="AB46" s="213"/>
      <c r="AC46" s="213"/>
      <c r="AD46" s="213"/>
      <c r="AE46" s="213"/>
      <c r="AF46" s="213"/>
      <c r="AG46" s="213" t="s">
        <v>162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 x14ac:dyDescent="0.2">
      <c r="A47" s="220"/>
      <c r="B47" s="221"/>
      <c r="C47" s="247"/>
      <c r="D47" s="240"/>
      <c r="E47" s="240"/>
      <c r="F47" s="240"/>
      <c r="G47" s="240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109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32">
        <v>12</v>
      </c>
      <c r="B48" s="233" t="s">
        <v>194</v>
      </c>
      <c r="C48" s="245" t="s">
        <v>195</v>
      </c>
      <c r="D48" s="234" t="s">
        <v>196</v>
      </c>
      <c r="E48" s="235">
        <v>243.9</v>
      </c>
      <c r="F48" s="236"/>
      <c r="G48" s="237">
        <f>ROUND(E48*F48,2)</f>
        <v>0</v>
      </c>
      <c r="H48" s="236"/>
      <c r="I48" s="237">
        <f>ROUND(E48*H48,2)</f>
        <v>0</v>
      </c>
      <c r="J48" s="236"/>
      <c r="K48" s="237">
        <f>ROUND(E48*J48,2)</f>
        <v>0</v>
      </c>
      <c r="L48" s="237">
        <v>21</v>
      </c>
      <c r="M48" s="237">
        <f>G48*(1+L48/100)</f>
        <v>0</v>
      </c>
      <c r="N48" s="235">
        <v>1E-3</v>
      </c>
      <c r="O48" s="235">
        <f>ROUND(E48*N48,2)</f>
        <v>0.24</v>
      </c>
      <c r="P48" s="235">
        <v>0</v>
      </c>
      <c r="Q48" s="235">
        <f>ROUND(E48*P48,2)</f>
        <v>0</v>
      </c>
      <c r="R48" s="237" t="s">
        <v>197</v>
      </c>
      <c r="S48" s="237" t="s">
        <v>102</v>
      </c>
      <c r="T48" s="238" t="s">
        <v>102</v>
      </c>
      <c r="U48" s="223">
        <v>0</v>
      </c>
      <c r="V48" s="223">
        <f>ROUND(E48*U48,2)</f>
        <v>0</v>
      </c>
      <c r="W48" s="223"/>
      <c r="X48" s="223" t="s">
        <v>198</v>
      </c>
      <c r="Y48" s="223" t="s">
        <v>105</v>
      </c>
      <c r="Z48" s="213"/>
      <c r="AA48" s="213"/>
      <c r="AB48" s="213"/>
      <c r="AC48" s="213"/>
      <c r="AD48" s="213"/>
      <c r="AE48" s="213"/>
      <c r="AF48" s="213"/>
      <c r="AG48" s="213" t="s">
        <v>199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2" x14ac:dyDescent="0.2">
      <c r="A49" s="220"/>
      <c r="B49" s="221"/>
      <c r="C49" s="257" t="s">
        <v>200</v>
      </c>
      <c r="D49" s="253"/>
      <c r="E49" s="254">
        <v>243.9</v>
      </c>
      <c r="F49" s="223"/>
      <c r="G49" s="22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3"/>
      <c r="AA49" s="213"/>
      <c r="AB49" s="213"/>
      <c r="AC49" s="213"/>
      <c r="AD49" s="213"/>
      <c r="AE49" s="213"/>
      <c r="AF49" s="213"/>
      <c r="AG49" s="213" t="s">
        <v>162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2" x14ac:dyDescent="0.2">
      <c r="A50" s="220"/>
      <c r="B50" s="221"/>
      <c r="C50" s="247"/>
      <c r="D50" s="240"/>
      <c r="E50" s="240"/>
      <c r="F50" s="240"/>
      <c r="G50" s="240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3"/>
      <c r="AA50" s="213"/>
      <c r="AB50" s="213"/>
      <c r="AC50" s="213"/>
      <c r="AD50" s="213"/>
      <c r="AE50" s="213"/>
      <c r="AF50" s="213"/>
      <c r="AG50" s="213" t="s">
        <v>109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32">
        <v>13</v>
      </c>
      <c r="B51" s="233" t="s">
        <v>201</v>
      </c>
      <c r="C51" s="245" t="s">
        <v>202</v>
      </c>
      <c r="D51" s="234" t="s">
        <v>152</v>
      </c>
      <c r="E51" s="235">
        <v>4853.93</v>
      </c>
      <c r="F51" s="236"/>
      <c r="G51" s="237">
        <f>ROUND(E51*F51,2)</f>
        <v>0</v>
      </c>
      <c r="H51" s="236"/>
      <c r="I51" s="237">
        <f>ROUND(E51*H51,2)</f>
        <v>0</v>
      </c>
      <c r="J51" s="236"/>
      <c r="K51" s="237">
        <f>ROUND(E51*J51,2)</f>
        <v>0</v>
      </c>
      <c r="L51" s="237">
        <v>21</v>
      </c>
      <c r="M51" s="237">
        <f>G51*(1+L51/100)</f>
        <v>0</v>
      </c>
      <c r="N51" s="235">
        <v>0</v>
      </c>
      <c r="O51" s="235">
        <f>ROUND(E51*N51,2)</f>
        <v>0</v>
      </c>
      <c r="P51" s="235">
        <v>0</v>
      </c>
      <c r="Q51" s="235">
        <f>ROUND(E51*P51,2)</f>
        <v>0</v>
      </c>
      <c r="R51" s="237"/>
      <c r="S51" s="237" t="s">
        <v>117</v>
      </c>
      <c r="T51" s="238" t="s">
        <v>103</v>
      </c>
      <c r="U51" s="223">
        <v>0</v>
      </c>
      <c r="V51" s="223">
        <f>ROUND(E51*U51,2)</f>
        <v>0</v>
      </c>
      <c r="W51" s="223"/>
      <c r="X51" s="223" t="s">
        <v>203</v>
      </c>
      <c r="Y51" s="223" t="s">
        <v>105</v>
      </c>
      <c r="Z51" s="213"/>
      <c r="AA51" s="213"/>
      <c r="AB51" s="213"/>
      <c r="AC51" s="213"/>
      <c r="AD51" s="213"/>
      <c r="AE51" s="213"/>
      <c r="AF51" s="213"/>
      <c r="AG51" s="213" t="s">
        <v>204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2" x14ac:dyDescent="0.2">
      <c r="A52" s="220"/>
      <c r="B52" s="221"/>
      <c r="C52" s="246" t="s">
        <v>132</v>
      </c>
      <c r="D52" s="239"/>
      <c r="E52" s="239"/>
      <c r="F52" s="239"/>
      <c r="G52" s="239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3"/>
      <c r="AA52" s="213"/>
      <c r="AB52" s="213"/>
      <c r="AC52" s="213"/>
      <c r="AD52" s="213"/>
      <c r="AE52" s="213"/>
      <c r="AF52" s="213"/>
      <c r="AG52" s="213" t="s">
        <v>108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3" x14ac:dyDescent="0.2">
      <c r="A53" s="220"/>
      <c r="B53" s="221"/>
      <c r="C53" s="248" t="s">
        <v>205</v>
      </c>
      <c r="D53" s="241"/>
      <c r="E53" s="241"/>
      <c r="F53" s="241"/>
      <c r="G53" s="241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3"/>
      <c r="AA53" s="213"/>
      <c r="AB53" s="213"/>
      <c r="AC53" s="213"/>
      <c r="AD53" s="213"/>
      <c r="AE53" s="213"/>
      <c r="AF53" s="213"/>
      <c r="AG53" s="213" t="s">
        <v>108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3" x14ac:dyDescent="0.2">
      <c r="A54" s="220"/>
      <c r="B54" s="221"/>
      <c r="C54" s="248" t="s">
        <v>215</v>
      </c>
      <c r="D54" s="241"/>
      <c r="E54" s="241"/>
      <c r="F54" s="241"/>
      <c r="G54" s="241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108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3" x14ac:dyDescent="0.2">
      <c r="A55" s="220"/>
      <c r="B55" s="221"/>
      <c r="C55" s="248" t="s">
        <v>206</v>
      </c>
      <c r="D55" s="241"/>
      <c r="E55" s="241"/>
      <c r="F55" s="241"/>
      <c r="G55" s="241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108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3" x14ac:dyDescent="0.2">
      <c r="A56" s="220"/>
      <c r="B56" s="221"/>
      <c r="C56" s="248" t="s">
        <v>207</v>
      </c>
      <c r="D56" s="241"/>
      <c r="E56" s="241"/>
      <c r="F56" s="241"/>
      <c r="G56" s="241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23"/>
      <c r="Z56" s="213"/>
      <c r="AA56" s="213"/>
      <c r="AB56" s="213"/>
      <c r="AC56" s="213"/>
      <c r="AD56" s="213"/>
      <c r="AE56" s="213"/>
      <c r="AF56" s="213"/>
      <c r="AG56" s="213" t="s">
        <v>108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3" x14ac:dyDescent="0.2">
      <c r="A57" s="220"/>
      <c r="B57" s="221"/>
      <c r="C57" s="248" t="s">
        <v>208</v>
      </c>
      <c r="D57" s="241"/>
      <c r="E57" s="241"/>
      <c r="F57" s="241"/>
      <c r="G57" s="241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108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2" x14ac:dyDescent="0.2">
      <c r="A58" s="220"/>
      <c r="B58" s="221"/>
      <c r="C58" s="247"/>
      <c r="D58" s="240"/>
      <c r="E58" s="240"/>
      <c r="F58" s="240"/>
      <c r="G58" s="240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3"/>
      <c r="AA58" s="213"/>
      <c r="AB58" s="213"/>
      <c r="AC58" s="213"/>
      <c r="AD58" s="213"/>
      <c r="AE58" s="213"/>
      <c r="AF58" s="213"/>
      <c r="AG58" s="213" t="s">
        <v>109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x14ac:dyDescent="0.2">
      <c r="A59" s="225" t="s">
        <v>97</v>
      </c>
      <c r="B59" s="226" t="s">
        <v>64</v>
      </c>
      <c r="C59" s="244" t="s">
        <v>65</v>
      </c>
      <c r="D59" s="227"/>
      <c r="E59" s="228"/>
      <c r="F59" s="229"/>
      <c r="G59" s="229">
        <f>SUMIF(AG60:AG62,"&lt;&gt;NOR",G60:G62)</f>
        <v>0</v>
      </c>
      <c r="H59" s="229"/>
      <c r="I59" s="229">
        <f>SUM(I60:I62)</f>
        <v>0</v>
      </c>
      <c r="J59" s="229"/>
      <c r="K59" s="229">
        <f>SUM(K60:K62)</f>
        <v>0</v>
      </c>
      <c r="L59" s="229"/>
      <c r="M59" s="229">
        <f>SUM(M60:M62)</f>
        <v>0</v>
      </c>
      <c r="N59" s="228"/>
      <c r="O59" s="228">
        <f>SUM(O60:O62)</f>
        <v>0</v>
      </c>
      <c r="P59" s="228"/>
      <c r="Q59" s="228">
        <f>SUM(Q60:Q62)</f>
        <v>0</v>
      </c>
      <c r="R59" s="229"/>
      <c r="S59" s="229"/>
      <c r="T59" s="230"/>
      <c r="U59" s="224"/>
      <c r="V59" s="224">
        <f>SUM(V60:V62)</f>
        <v>0.08</v>
      </c>
      <c r="W59" s="224"/>
      <c r="X59" s="224"/>
      <c r="Y59" s="224"/>
      <c r="AG59" t="s">
        <v>98</v>
      </c>
    </row>
    <row r="60" spans="1:60" ht="22.5" outlineLevel="1" x14ac:dyDescent="0.2">
      <c r="A60" s="232">
        <v>14</v>
      </c>
      <c r="B60" s="233" t="s">
        <v>209</v>
      </c>
      <c r="C60" s="245" t="s">
        <v>210</v>
      </c>
      <c r="D60" s="234" t="s">
        <v>192</v>
      </c>
      <c r="E60" s="235">
        <v>0.33245000000000002</v>
      </c>
      <c r="F60" s="236"/>
      <c r="G60" s="237">
        <f>ROUND(E60*F60,2)</f>
        <v>0</v>
      </c>
      <c r="H60" s="236"/>
      <c r="I60" s="237">
        <f>ROUND(E60*H60,2)</f>
        <v>0</v>
      </c>
      <c r="J60" s="236"/>
      <c r="K60" s="237">
        <f>ROUND(E60*J60,2)</f>
        <v>0</v>
      </c>
      <c r="L60" s="237">
        <v>21</v>
      </c>
      <c r="M60" s="237">
        <f>G60*(1+L60/100)</f>
        <v>0</v>
      </c>
      <c r="N60" s="235">
        <v>0</v>
      </c>
      <c r="O60" s="235">
        <f>ROUND(E60*N60,2)</f>
        <v>0</v>
      </c>
      <c r="P60" s="235">
        <v>0</v>
      </c>
      <c r="Q60" s="235">
        <f>ROUND(E60*P60,2)</f>
        <v>0</v>
      </c>
      <c r="R60" s="237" t="s">
        <v>211</v>
      </c>
      <c r="S60" s="237" t="s">
        <v>102</v>
      </c>
      <c r="T60" s="238" t="s">
        <v>102</v>
      </c>
      <c r="U60" s="223">
        <v>0.23200000000000001</v>
      </c>
      <c r="V60" s="223">
        <f>ROUND(E60*U60,2)</f>
        <v>0.08</v>
      </c>
      <c r="W60" s="223"/>
      <c r="X60" s="223" t="s">
        <v>212</v>
      </c>
      <c r="Y60" s="223" t="s">
        <v>105</v>
      </c>
      <c r="Z60" s="213"/>
      <c r="AA60" s="213"/>
      <c r="AB60" s="213"/>
      <c r="AC60" s="213"/>
      <c r="AD60" s="213"/>
      <c r="AE60" s="213"/>
      <c r="AF60" s="213"/>
      <c r="AG60" s="213" t="s">
        <v>213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2" x14ac:dyDescent="0.2">
      <c r="A61" s="220"/>
      <c r="B61" s="221"/>
      <c r="C61" s="256" t="s">
        <v>214</v>
      </c>
      <c r="D61" s="255"/>
      <c r="E61" s="255"/>
      <c r="F61" s="255"/>
      <c r="G61" s="255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3"/>
      <c r="AA61" s="213"/>
      <c r="AB61" s="213"/>
      <c r="AC61" s="213"/>
      <c r="AD61" s="213"/>
      <c r="AE61" s="213"/>
      <c r="AF61" s="213"/>
      <c r="AG61" s="213" t="s">
        <v>157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2" x14ac:dyDescent="0.2">
      <c r="A62" s="220"/>
      <c r="B62" s="221"/>
      <c r="C62" s="247"/>
      <c r="D62" s="240"/>
      <c r="E62" s="240"/>
      <c r="F62" s="240"/>
      <c r="G62" s="240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3"/>
      <c r="AA62" s="213"/>
      <c r="AB62" s="213"/>
      <c r="AC62" s="213"/>
      <c r="AD62" s="213"/>
      <c r="AE62" s="213"/>
      <c r="AF62" s="213"/>
      <c r="AG62" s="213" t="s">
        <v>109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x14ac:dyDescent="0.2">
      <c r="A63" s="3"/>
      <c r="B63" s="4"/>
      <c r="C63" s="250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E63">
        <v>12</v>
      </c>
      <c r="AF63">
        <v>21</v>
      </c>
      <c r="AG63" t="s">
        <v>83</v>
      </c>
    </row>
    <row r="64" spans="1:60" x14ac:dyDescent="0.2">
      <c r="A64" s="216"/>
      <c r="B64" s="217" t="s">
        <v>29</v>
      </c>
      <c r="C64" s="251"/>
      <c r="D64" s="218"/>
      <c r="E64" s="219"/>
      <c r="F64" s="219"/>
      <c r="G64" s="231">
        <f>G8+G59</f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E64">
        <f>SUMIF(L7:L62,AE63,G7:G62)</f>
        <v>0</v>
      </c>
      <c r="AF64">
        <f>SUMIF(L7:L62,AF63,G7:G62)</f>
        <v>0</v>
      </c>
      <c r="AG64" t="s">
        <v>146</v>
      </c>
    </row>
    <row r="65" spans="3:33" x14ac:dyDescent="0.2">
      <c r="C65" s="252"/>
      <c r="D65" s="10"/>
      <c r="AG65" t="s">
        <v>148</v>
      </c>
    </row>
    <row r="66" spans="3:33" x14ac:dyDescent="0.2">
      <c r="D66" s="10"/>
    </row>
    <row r="67" spans="3:33" x14ac:dyDescent="0.2">
      <c r="D67" s="10"/>
    </row>
    <row r="68" spans="3:33" x14ac:dyDescent="0.2">
      <c r="D68" s="10"/>
    </row>
    <row r="69" spans="3:33" x14ac:dyDescent="0.2">
      <c r="D69" s="10"/>
    </row>
    <row r="70" spans="3:33" x14ac:dyDescent="0.2">
      <c r="D70" s="10"/>
    </row>
    <row r="71" spans="3:33" x14ac:dyDescent="0.2">
      <c r="D71" s="10"/>
    </row>
    <row r="72" spans="3:33" x14ac:dyDescent="0.2">
      <c r="D72" s="10"/>
    </row>
    <row r="73" spans="3:33" x14ac:dyDescent="0.2">
      <c r="D73" s="10"/>
    </row>
    <row r="74" spans="3:33" x14ac:dyDescent="0.2">
      <c r="D74" s="10"/>
    </row>
    <row r="75" spans="3:33" x14ac:dyDescent="0.2">
      <c r="D75" s="10"/>
    </row>
    <row r="76" spans="3:33" x14ac:dyDescent="0.2">
      <c r="D76" s="10"/>
    </row>
    <row r="77" spans="3:33" x14ac:dyDescent="0.2">
      <c r="D77" s="10"/>
    </row>
    <row r="78" spans="3:33" x14ac:dyDescent="0.2">
      <c r="D78" s="10"/>
    </row>
    <row r="79" spans="3:33" x14ac:dyDescent="0.2">
      <c r="D79" s="10"/>
    </row>
    <row r="80" spans="3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5fu6LBtA0cfLeWAdn5BPU4s+L9XW2yzHiS+fWNoWl2vxNjqd5c2FttmrVi6YPUIXMwq0ceUiOvCOQ5iSCFT1nA==" saltValue="3etDAf8Dm8kFx0UyCQlhiQ==" spinCount="100000" sheet="1" formatRows="0"/>
  <mergeCells count="39">
    <mergeCell ref="C58:G58"/>
    <mergeCell ref="C61:G61"/>
    <mergeCell ref="C62:G62"/>
    <mergeCell ref="C52:G52"/>
    <mergeCell ref="C53:G53"/>
    <mergeCell ref="C54:G54"/>
    <mergeCell ref="C55:G55"/>
    <mergeCell ref="C56:G56"/>
    <mergeCell ref="C57:G57"/>
    <mergeCell ref="C40:G40"/>
    <mergeCell ref="C42:G42"/>
    <mergeCell ref="C43:G43"/>
    <mergeCell ref="C44:G44"/>
    <mergeCell ref="C47:G47"/>
    <mergeCell ref="C50:G50"/>
    <mergeCell ref="C31:G31"/>
    <mergeCell ref="C32:G32"/>
    <mergeCell ref="C34:G34"/>
    <mergeCell ref="C35:G35"/>
    <mergeCell ref="C37:G37"/>
    <mergeCell ref="C38:G38"/>
    <mergeCell ref="C21:G21"/>
    <mergeCell ref="C23:G23"/>
    <mergeCell ref="C25:G25"/>
    <mergeCell ref="C26:G26"/>
    <mergeCell ref="C28:G28"/>
    <mergeCell ref="C29:G29"/>
    <mergeCell ref="C12:G12"/>
    <mergeCell ref="C14:G14"/>
    <mergeCell ref="C16:G16"/>
    <mergeCell ref="C18:G18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000 001 Naklady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'000 001 Naklady'!Názvy_tisku</vt:lpstr>
      <vt:lpstr>'001 001 Pol'!Názvy_tisku</vt:lpstr>
      <vt:lpstr>oadresa</vt:lpstr>
      <vt:lpstr>Stavba!Objednatel</vt:lpstr>
      <vt:lpstr>Stavba!Objekt</vt:lpstr>
      <vt:lpstr>'000 001 Naklady'!Oblast_tisku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aqc@wo.cz</dc:creator>
  <cp:lastModifiedBy>aqc@wo.cz</cp:lastModifiedBy>
  <cp:lastPrinted>2019-03-19T12:27:02Z</cp:lastPrinted>
  <dcterms:created xsi:type="dcterms:W3CDTF">2009-04-08T07:15:50Z</dcterms:created>
  <dcterms:modified xsi:type="dcterms:W3CDTF">2025-07-21T17:50:17Z</dcterms:modified>
</cp:coreProperties>
</file>